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100" windowHeight="7335" activeTab="3"/>
  </bookViews>
  <sheets>
    <sheet name="EL01" sheetId="1" r:id="rId1"/>
    <sheet name="EL02" sheetId="2" r:id="rId2"/>
    <sheet name="EL03" sheetId="3" r:id="rId3"/>
    <sheet name="EL04" sheetId="4" r:id="rId4"/>
  </sheets>
  <definedNames/>
  <calcPr fullCalcOnLoad="1"/>
</workbook>
</file>

<file path=xl/comments1.xml><?xml version="1.0" encoding="utf-8"?>
<comments xmlns="http://schemas.openxmlformats.org/spreadsheetml/2006/main">
  <authors>
    <author>Thomas C. Grenfell</author>
  </authors>
  <commentList>
    <comment ref="M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10 listed for some reason</t>
        </r>
      </text>
    </comment>
    <comment ref="I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36 originally</t>
        </r>
      </text>
    </comment>
    <comment ref="D20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</t>
        </r>
      </text>
    </comment>
    <comment ref="D2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reading</t>
        </r>
      </text>
    </comment>
    <comment ref="N2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Flood Ice surface is at -8.
I think the stake is stuck on the bottom.  The reading was 27</t>
        </r>
      </text>
    </comment>
    <comment ref="D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reading</t>
        </r>
      </text>
    </comment>
    <comment ref="N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The stake does seem to be stuck on the bottom.  The wire reading was 32.5</t>
        </r>
      </text>
    </comment>
    <comment ref="E2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Top of the flooded surface</t>
        </r>
      </text>
    </comment>
    <comment ref="E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Top of flooded surface</t>
        </r>
      </text>
    </comment>
    <comment ref="E1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Top of the flooded surface</t>
        </r>
      </text>
    </comment>
    <comment ref="I2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Using exposed wire length.
This includes the new ice from when the flood froze up</t>
        </r>
      </text>
    </comment>
    <comment ref="E2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</t>
        </r>
      </text>
    </comment>
    <comment ref="E2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</t>
        </r>
      </text>
    </comment>
    <comment ref="I2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is 149 cm</t>
        </r>
      </text>
    </comment>
    <comment ref="I2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is also 148</t>
        </r>
      </text>
    </comment>
    <comment ref="I2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120 is the depth from the exposed wire length</t>
        </r>
      </text>
    </comment>
    <comment ref="D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Original direct observation</t>
        </r>
      </text>
    </comment>
  </commentList>
</comments>
</file>

<file path=xl/comments2.xml><?xml version="1.0" encoding="utf-8"?>
<comments xmlns="http://schemas.openxmlformats.org/spreadsheetml/2006/main">
  <authors>
    <author>Thomas C. Grenfell</author>
  </authors>
  <commentList>
    <comment ref="I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40 original listing</t>
        </r>
      </text>
    </comment>
    <comment ref="M20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or -6
stake may have shifted due to ice lforces during  the flooding.</t>
        </r>
      </text>
    </comment>
    <comment ref="D20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measurement.</t>
        </r>
      </text>
    </comment>
    <comment ref="D21" authorId="0">
      <text>
        <r>
          <rPr>
            <b/>
            <sz val="8"/>
            <rFont val="Tahoma"/>
            <family val="0"/>
          </rPr>
          <t>Thomas C. Grenfell:
Direct Reading</t>
        </r>
      </text>
    </comment>
    <comment ref="N2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Flood ice surface is at -5</t>
        </r>
      </text>
    </comment>
    <comment ref="I2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New surface after flood.  Direct reading of original ice thickness = 139.5</t>
        </r>
      </text>
    </comment>
    <comment ref="D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Original direct observation</t>
        </r>
      </text>
    </comment>
    <comment ref="D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reading</t>
        </r>
      </text>
    </comment>
    <comment ref="N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Flooded ice surface is at -7</t>
        </r>
      </text>
    </comment>
    <comment ref="K21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Using length of exposed wire</t>
        </r>
      </text>
    </comment>
    <comment ref="K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Using length of exposed wire.</t>
        </r>
      </text>
    </comment>
    <comment ref="I2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Using exposed wire length of 76.</t>
        </r>
      </text>
    </comment>
    <comment ref="D2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reading</t>
        </r>
      </text>
    </comment>
    <comment ref="H2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estimate</t>
        </r>
      </text>
    </comment>
    <comment ref="I2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Exposed wire length value gives 139 cm</t>
        </r>
      </text>
    </comment>
    <comment ref="I2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137 is exposed wire length value.</t>
        </r>
      </text>
    </comment>
    <comment ref="I2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same as exposed wire value.</t>
        </r>
      </text>
    </comment>
  </commentList>
</comments>
</file>

<file path=xl/comments3.xml><?xml version="1.0" encoding="utf-8"?>
<comments xmlns="http://schemas.openxmlformats.org/spreadsheetml/2006/main">
  <authors>
    <author>Thomas C. Grenfell</author>
  </authors>
  <commentList>
    <comment ref="N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listed as 224? = length of wire?!</t>
        </r>
      </text>
    </comment>
    <comment ref="I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36 original listing</t>
        </r>
      </text>
    </comment>
    <comment ref="D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</t>
        </r>
      </text>
    </comment>
    <comment ref="M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stake may have shifted due to ice forces during the flooding.</t>
        </r>
      </text>
    </comment>
    <comment ref="D2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</t>
        </r>
      </text>
    </comment>
    <comment ref="N2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Flood ice surface is at 14cm</t>
        </r>
      </text>
    </comment>
    <comment ref="D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Original direct observation</t>
        </r>
      </text>
    </comment>
    <comment ref="D2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observation with mark 5</t>
        </r>
      </text>
    </comment>
    <comment ref="I2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New surface after flood</t>
        </r>
      </text>
    </comment>
  </commentList>
</comments>
</file>

<file path=xl/comments4.xml><?xml version="1.0" encoding="utf-8"?>
<comments xmlns="http://schemas.openxmlformats.org/spreadsheetml/2006/main">
  <authors>
    <author>Thomas C. Grenfell</author>
  </authors>
  <commentList>
    <comment ref="N1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135 rather than 125</t>
        </r>
      </text>
    </comment>
    <comment ref="I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40 original listing</t>
        </r>
      </text>
    </comment>
    <comment ref="D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measurement</t>
        </r>
      </text>
    </comment>
    <comment ref="M2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stake may have shifted due to ice forces during the flooding.</t>
        </r>
      </text>
    </comment>
    <comment ref="D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Original observation</t>
        </r>
      </text>
    </comment>
    <comment ref="D2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observation with mark 5</t>
        </r>
      </text>
    </comment>
    <comment ref="I24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Ice thickness after surface flood.  Direct obs from wire length gives 149 cm</t>
        </r>
      </text>
    </comment>
    <comment ref="D2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reading</t>
        </r>
      </text>
    </comment>
    <comment ref="K2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From exposed wire reading</t>
        </r>
      </text>
    </comment>
    <comment ref="D2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observation</t>
        </r>
      </text>
    </comment>
    <comment ref="I2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</t>
        </r>
      </text>
    </comment>
    <comment ref="I28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 131.5</t>
        </r>
      </text>
    </comment>
    <comment ref="I2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Same as value from exposed wire length.</t>
        </r>
      </text>
    </comment>
  </commentList>
</comments>
</file>

<file path=xl/sharedStrings.xml><?xml version="1.0" encoding="utf-8"?>
<sst xmlns="http://schemas.openxmlformats.org/spreadsheetml/2006/main" count="92" uniqueCount="28">
  <si>
    <t>Initial wire reading</t>
  </si>
  <si>
    <t>Notes</t>
  </si>
  <si>
    <t>Date (M/D/YY)</t>
  </si>
  <si>
    <t>Day of year</t>
  </si>
  <si>
    <t>Snow depth</t>
  </si>
  <si>
    <t>Top of ice</t>
  </si>
  <si>
    <t>Bottom of ice</t>
  </si>
  <si>
    <t>Pond depth</t>
  </si>
  <si>
    <t>Decomp. layer thickness</t>
  </si>
  <si>
    <t>Ice thickness</t>
  </si>
  <si>
    <t>Ice+MP thickness</t>
  </si>
  <si>
    <t>Freeboard</t>
  </si>
  <si>
    <t>Length of wire</t>
  </si>
  <si>
    <t>Initial ice surface</t>
  </si>
  <si>
    <t>snow reading</t>
  </si>
  <si>
    <t>ice reading</t>
  </si>
  <si>
    <t>water depth</t>
  </si>
  <si>
    <t>Comments</t>
  </si>
  <si>
    <t>Day since 9/1/01</t>
  </si>
  <si>
    <t>Comments: location of mass-balance site:  71° 21.155'N 156° 31.230'W; North-western corner; all measurements in cm.</t>
  </si>
  <si>
    <t>Comments: location of mass-balance site:  71° 21.155'N 156° 31.230'W; South-western corner; all measurements in cm.</t>
  </si>
  <si>
    <t>Corrected depth</t>
  </si>
  <si>
    <t>Corrected ice thickness</t>
  </si>
  <si>
    <t>Comments: location of mass-balance site:  71° 21.155'N 156° 31.230'W; North-eastern corner; all measurements in cm.</t>
  </si>
  <si>
    <t>Comments: location of mass-balance site:  71° 21.155'N 156° 31.230'W; South-eastern corner; all measurements in cm.</t>
  </si>
  <si>
    <t>Site installed; Ice thickness measured by measuring tape does not agree with ice thickness measured by mass balance cable. Difference subtracted from measurement to obtain correct thickness</t>
  </si>
  <si>
    <t>Site installed; Ice thickness measured by measuring tape does not agree with ice thickness measured by mass balance cable. Difference added to measurement to obtain correct thickness</t>
  </si>
  <si>
    <t>Day since 9/1/02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</si>
</sst>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11"/>
      <name val="Arial"/>
      <family val="0"/>
    </font>
    <font>
      <b/>
      <sz val="11.25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Elson Lagoon Gauge 1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775"/>
          <c:w val="0.80575"/>
          <c:h val="0.854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'EL01'!$B$7:$B$9</c:f>
              <c:numCache/>
            </c:numRef>
          </c:xVal>
          <c:yVal>
            <c:numRef>
              <c:f>'EL01'!$D$7:$D$9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'EL01'!$C$7:$C$9</c:f>
              <c:numCache/>
            </c:numRef>
          </c:xVal>
          <c:yVal>
            <c:numRef>
              <c:f>'EL01'!$J$7:$J$9</c:f>
              <c:numCache/>
            </c:numRef>
          </c:yVal>
          <c:smooth val="0"/>
        </c:ser>
        <c:axId val="44354276"/>
        <c:axId val="63644165"/>
      </c:scatterChart>
      <c:valAx>
        <c:axId val="4435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44165"/>
        <c:crosses val="autoZero"/>
        <c:crossBetween val="midCat"/>
        <c:dispUnits/>
      </c:valAx>
      <c:valAx>
        <c:axId val="6364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06475"/>
          <c:w val="0.108"/>
          <c:h val="0.266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Elson Lagoon Gauge 2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725"/>
          <c:w val="0.7905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'EL02'!$B$7:$B$9</c:f>
              <c:numCache/>
            </c:numRef>
          </c:xVal>
          <c:yVal>
            <c:numRef>
              <c:f>'EL02'!$D$7:$D$9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'EL02'!$C$7:$C$9</c:f>
              <c:numCache/>
            </c:numRef>
          </c:xVal>
          <c:yVal>
            <c:numRef>
              <c:f>'EL02'!$J$7:$J$9</c:f>
              <c:numCache/>
            </c:numRef>
          </c:yVal>
          <c:smooth val="0"/>
        </c:ser>
        <c:axId val="35926574"/>
        <c:axId val="54903711"/>
      </c:scatterChart>
      <c:val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3711"/>
        <c:crosses val="autoZero"/>
        <c:crossBetween val="midCat"/>
        <c:dispUnits/>
      </c:valAx>
      <c:valAx>
        <c:axId val="5490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05425"/>
          <c:w val="0.146"/>
          <c:h val="0.267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Elson Lagoon Gauge 3</a:t>
            </a:r>
          </a:p>
        </c:rich>
      </c:tx>
      <c:layout>
        <c:manualLayout>
          <c:xMode val="factor"/>
          <c:yMode val="factor"/>
          <c:x val="-0.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725"/>
          <c:w val="0.799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'EL03'!$B$9:$B$11</c:f>
              <c:numCache/>
            </c:numRef>
          </c:xVal>
          <c:yVal>
            <c:numRef>
              <c:f>'EL03'!$D$9:$D$11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'EL03'!$C$9:$C$11</c:f>
              <c:numCache/>
            </c:numRef>
          </c:xVal>
          <c:yVal>
            <c:numRef>
              <c:f>'EL03'!$J$9:$J$11</c:f>
              <c:numCache/>
            </c:numRef>
          </c:yVal>
          <c:smooth val="0"/>
        </c:ser>
        <c:axId val="24371352"/>
        <c:axId val="18015577"/>
      </c:scatterChart>
      <c:val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15577"/>
        <c:crosses val="autoZero"/>
        <c:crossBetween val="midCat"/>
        <c:dispUnits/>
      </c:valAx>
      <c:valAx>
        <c:axId val="1801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6125"/>
          <c:w val="0.12675"/>
          <c:h val="0.267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Elson Lagoon Gauge 43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725"/>
          <c:w val="0.799"/>
          <c:h val="0.856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'EL04'!$B$9:$B$11</c:f>
              <c:numCache/>
            </c:numRef>
          </c:xVal>
          <c:yVal>
            <c:numRef>
              <c:f>'EL04'!$D$9:$D$11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'EL04'!$C$9:$C$31</c:f>
              <c:numCache/>
            </c:numRef>
          </c:xVal>
          <c:yVal>
            <c:numRef>
              <c:f>'EL04'!$J$9:$J$11</c:f>
              <c:numCache/>
            </c:numRef>
          </c:yVal>
          <c:smooth val="0"/>
        </c:ser>
        <c:axId val="27922466"/>
        <c:axId val="49975603"/>
      </c:scatterChart>
      <c:val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5603"/>
        <c:crosses val="autoZero"/>
        <c:crossBetween val="midCat"/>
        <c:dispUnits/>
      </c:valAx>
      <c:valAx>
        <c:axId val="4997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0615"/>
          <c:w val="0.12725"/>
          <c:h val="0.268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11</xdr:row>
      <xdr:rowOff>123825</xdr:rowOff>
    </xdr:from>
    <xdr:to>
      <xdr:col>9</xdr:col>
      <xdr:colOff>495300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590675" y="2390775"/>
        <a:ext cx="71342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13</xdr:row>
      <xdr:rowOff>85725</xdr:rowOff>
    </xdr:from>
    <xdr:to>
      <xdr:col>5</xdr:col>
      <xdr:colOff>323850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200150" y="2676525"/>
        <a:ext cx="5305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13</xdr:row>
      <xdr:rowOff>123825</xdr:rowOff>
    </xdr:from>
    <xdr:to>
      <xdr:col>13</xdr:col>
      <xdr:colOff>47625</xdr:colOff>
      <xdr:row>32</xdr:row>
      <xdr:rowOff>133350</xdr:rowOff>
    </xdr:to>
    <xdr:graphicFrame>
      <xdr:nvGraphicFramePr>
        <xdr:cNvPr id="1" name="Chart 2"/>
        <xdr:cNvGraphicFramePr/>
      </xdr:nvGraphicFramePr>
      <xdr:xfrm>
        <a:off x="2152650" y="2695575"/>
        <a:ext cx="60769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14</xdr:row>
      <xdr:rowOff>9525</xdr:rowOff>
    </xdr:from>
    <xdr:to>
      <xdr:col>12</xdr:col>
      <xdr:colOff>400050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33575" y="2762250"/>
        <a:ext cx="6057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workbookViewId="0" topLeftCell="A1">
      <selection activeCell="A6" sqref="A6"/>
    </sheetView>
  </sheetViews>
  <sheetFormatPr defaultColWidth="9.140625" defaultRowHeight="12.75"/>
  <cols>
    <col min="1" max="1" width="17.28125" style="12" customWidth="1"/>
    <col min="2" max="2" width="24.7109375" style="11" bestFit="1" customWidth="1"/>
    <col min="3" max="3" width="27.140625" style="11" bestFit="1" customWidth="1"/>
    <col min="4" max="4" width="14.00390625" style="11" bestFit="1" customWidth="1"/>
    <col min="5" max="6" width="8.8515625" style="11" customWidth="1"/>
    <col min="7" max="7" width="5.7109375" style="11" bestFit="1" customWidth="1"/>
    <col min="8" max="9" width="8.421875" style="11" bestFit="1" customWidth="1"/>
    <col min="10" max="10" width="8.421875" style="11" customWidth="1"/>
    <col min="11" max="11" width="8.421875" style="11" bestFit="1" customWidth="1"/>
    <col min="12" max="12" width="5.8515625" style="11" bestFit="1" customWidth="1"/>
    <col min="13" max="13" width="7.140625" style="11" bestFit="1" customWidth="1"/>
    <col min="14" max="14" width="9.7109375" style="11" bestFit="1" customWidth="1"/>
    <col min="15" max="15" width="5.7109375" style="11" bestFit="1" customWidth="1"/>
    <col min="16" max="16" width="9.8515625" style="11" bestFit="1" customWidth="1"/>
    <col min="17" max="16384" width="8.8515625" style="11" customWidth="1"/>
  </cols>
  <sheetData>
    <row r="1" ht="12.75">
      <c r="A1" s="4" t="s">
        <v>24</v>
      </c>
    </row>
    <row r="2" spans="1:2" ht="12.75">
      <c r="A2" s="12" t="s">
        <v>9</v>
      </c>
      <c r="B2" s="11">
        <v>105</v>
      </c>
    </row>
    <row r="3" spans="1:2" ht="12.75">
      <c r="A3" s="12" t="s">
        <v>12</v>
      </c>
      <c r="B3" s="11">
        <v>233</v>
      </c>
    </row>
    <row r="4" spans="1:2" ht="12.75">
      <c r="A4" s="12" t="s">
        <v>0</v>
      </c>
      <c r="B4" s="11">
        <v>118</v>
      </c>
    </row>
    <row r="5" spans="1:2" ht="12.75">
      <c r="A5" s="12" t="s">
        <v>13</v>
      </c>
      <c r="B5" s="11">
        <v>0</v>
      </c>
    </row>
    <row r="6" spans="1:16" s="14" customFormat="1" ht="51">
      <c r="A6" s="13" t="s">
        <v>2</v>
      </c>
      <c r="B6" s="14" t="s">
        <v>18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21</v>
      </c>
      <c r="K6" s="14" t="s">
        <v>10</v>
      </c>
      <c r="L6" s="14" t="s">
        <v>1</v>
      </c>
      <c r="M6" s="14" t="s">
        <v>14</v>
      </c>
      <c r="N6" s="14" t="s">
        <v>15</v>
      </c>
      <c r="O6" s="14" t="s">
        <v>16</v>
      </c>
      <c r="P6" s="14" t="s">
        <v>17</v>
      </c>
    </row>
    <row r="7" spans="1:16" ht="12.75">
      <c r="A7" s="12">
        <v>37653</v>
      </c>
      <c r="B7" s="11">
        <f>C7+365+122</f>
        <v>519</v>
      </c>
      <c r="C7" s="11">
        <v>32</v>
      </c>
      <c r="D7">
        <f>M5-$B$5</f>
        <v>0</v>
      </c>
      <c r="E7" s="11">
        <f>$B$5</f>
        <v>0</v>
      </c>
      <c r="F7" s="11">
        <f>$B$3-$N7</f>
        <v>115</v>
      </c>
      <c r="I7" s="11">
        <f>$F7-$E7</f>
        <v>115</v>
      </c>
      <c r="J7" s="11">
        <f>I7-10</f>
        <v>105</v>
      </c>
      <c r="N7" s="11">
        <v>118</v>
      </c>
      <c r="P7" t="s">
        <v>25</v>
      </c>
    </row>
    <row r="8" spans="1:16" ht="12.75">
      <c r="A8" s="12">
        <v>37677</v>
      </c>
      <c r="B8" s="11">
        <f>C8+365+122</f>
        <v>543</v>
      </c>
      <c r="C8" s="11">
        <v>56</v>
      </c>
      <c r="D8">
        <f>M8-$B$5</f>
        <v>5</v>
      </c>
      <c r="E8" s="11">
        <f>$B$5</f>
        <v>0</v>
      </c>
      <c r="M8" s="11">
        <v>5</v>
      </c>
      <c r="P8" s="15"/>
    </row>
    <row r="9" spans="1:14" ht="12.75">
      <c r="A9" s="12">
        <v>37721</v>
      </c>
      <c r="B9" s="11">
        <f>C9+365+122</f>
        <v>587</v>
      </c>
      <c r="C9" s="11">
        <v>100</v>
      </c>
      <c r="D9">
        <f>M9-$B$5</f>
        <v>6</v>
      </c>
      <c r="E9" s="11">
        <f>$B$5</f>
        <v>0</v>
      </c>
      <c r="F9" s="11">
        <f>$B$3-$N9</f>
        <v>164</v>
      </c>
      <c r="I9" s="11">
        <f>$F9-$E9</f>
        <v>164</v>
      </c>
      <c r="J9" s="11">
        <f>I9-10</f>
        <v>154</v>
      </c>
      <c r="M9" s="11">
        <v>6</v>
      </c>
      <c r="N9" s="11">
        <v>69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>
      <c r="P20" s="16"/>
    </row>
    <row r="21" ht="12.75">
      <c r="P21" s="16"/>
    </row>
    <row r="22" ht="12.75">
      <c r="P22" s="17"/>
    </row>
    <row r="23" ht="12.75">
      <c r="P23" s="17"/>
    </row>
    <row r="24" ht="12.75">
      <c r="P24" s="17"/>
    </row>
    <row r="25" ht="12.75">
      <c r="P25" s="17"/>
    </row>
    <row r="26" ht="12.75">
      <c r="P26" s="17"/>
    </row>
    <row r="27" ht="12.75">
      <c r="P27" s="17"/>
    </row>
    <row r="28" ht="12.75">
      <c r="P28" s="17"/>
    </row>
    <row r="29" ht="12.75">
      <c r="P29" s="17"/>
    </row>
    <row r="30" spans="3:19" ht="12.75" customHeight="1">
      <c r="C30" s="18"/>
      <c r="D30" s="19"/>
      <c r="E30" s="19"/>
      <c r="F30" s="19"/>
      <c r="G30" s="19"/>
      <c r="H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3:19" ht="12.75" customHeight="1"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ht="12.75" customHeight="1"/>
    <row r="34" ht="12.75" customHeight="1">
      <c r="B34" s="20"/>
    </row>
    <row r="35" ht="12.75" customHeight="1">
      <c r="B35" s="20"/>
    </row>
    <row r="36" ht="12.75" customHeight="1">
      <c r="B36" s="20"/>
    </row>
    <row r="37" ht="12.75">
      <c r="B37" s="20"/>
    </row>
    <row r="38" ht="12.75" customHeight="1"/>
    <row r="39" ht="12.75" customHeight="1"/>
    <row r="40" ht="12.75" customHeight="1"/>
    <row r="42" ht="12.75" customHeight="1"/>
    <row r="43" ht="12.75" customHeight="1"/>
    <row r="44" ht="12.75" customHeight="1"/>
  </sheetData>
  <printOptions/>
  <pageMargins left="0.75" right="0.75" top="1" bottom="1" header="0.5" footer="0.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="90" zoomScaleNormal="90" workbookViewId="0" topLeftCell="A1">
      <selection activeCell="A12" sqref="A12"/>
    </sheetView>
  </sheetViews>
  <sheetFormatPr defaultColWidth="9.140625" defaultRowHeight="12.75"/>
  <cols>
    <col min="1" max="1" width="18.00390625" style="3" customWidth="1"/>
    <col min="2" max="2" width="24.7109375" style="0" bestFit="1" customWidth="1"/>
    <col min="3" max="3" width="27.140625" style="0" bestFit="1" customWidth="1"/>
    <col min="4" max="4" width="14.00390625" style="0" bestFit="1" customWidth="1"/>
    <col min="5" max="6" width="8.8515625" style="0" customWidth="1"/>
    <col min="7" max="7" width="5.7109375" style="0" bestFit="1" customWidth="1"/>
    <col min="8" max="9" width="8.421875" style="0" bestFit="1" customWidth="1"/>
    <col min="10" max="10" width="8.8515625" style="0" customWidth="1"/>
    <col min="11" max="11" width="8.421875" style="0" bestFit="1" customWidth="1"/>
    <col min="12" max="12" width="5.8515625" style="0" bestFit="1" customWidth="1"/>
    <col min="13" max="13" width="7.140625" style="0" bestFit="1" customWidth="1"/>
    <col min="14" max="14" width="9.7109375" style="0" bestFit="1" customWidth="1"/>
    <col min="15" max="15" width="5.7109375" style="0" bestFit="1" customWidth="1"/>
    <col min="16" max="16" width="19.00390625" style="0" bestFit="1" customWidth="1"/>
    <col min="17" max="17" width="8.8515625" style="0" customWidth="1"/>
    <col min="18" max="18" width="71.00390625" style="0" bestFit="1" customWidth="1"/>
    <col min="19" max="16384" width="8.8515625" style="0" customWidth="1"/>
  </cols>
  <sheetData>
    <row r="1" ht="12.75">
      <c r="A1" s="4" t="s">
        <v>23</v>
      </c>
    </row>
    <row r="2" spans="1:4" ht="12.75">
      <c r="A2" s="12" t="s">
        <v>9</v>
      </c>
      <c r="B2" s="11">
        <v>106</v>
      </c>
      <c r="C2" s="11"/>
      <c r="D2" s="11"/>
    </row>
    <row r="3" spans="1:2" ht="12.75">
      <c r="A3" s="3" t="s">
        <v>12</v>
      </c>
      <c r="B3">
        <v>234</v>
      </c>
    </row>
    <row r="4" spans="1:2" ht="12.75">
      <c r="A4" s="3" t="s">
        <v>0</v>
      </c>
      <c r="B4">
        <v>126</v>
      </c>
    </row>
    <row r="5" spans="1:2" ht="12.75">
      <c r="A5" s="3" t="s">
        <v>13</v>
      </c>
      <c r="B5">
        <v>0</v>
      </c>
    </row>
    <row r="6" spans="1:16" s="7" customFormat="1" ht="51">
      <c r="A6" s="6" t="s">
        <v>2</v>
      </c>
      <c r="B6" s="7" t="s">
        <v>18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22</v>
      </c>
      <c r="K6" s="7" t="s">
        <v>10</v>
      </c>
      <c r="L6" s="7" t="s">
        <v>1</v>
      </c>
      <c r="M6" s="7" t="s">
        <v>14</v>
      </c>
      <c r="N6" s="7" t="s">
        <v>15</v>
      </c>
      <c r="O6" s="7" t="s">
        <v>16</v>
      </c>
      <c r="P6" s="7" t="s">
        <v>17</v>
      </c>
    </row>
    <row r="7" spans="1:16" ht="12.75">
      <c r="A7" s="12">
        <v>37653</v>
      </c>
      <c r="B7" s="11">
        <f>C7+365+122</f>
        <v>519</v>
      </c>
      <c r="C7" s="11">
        <v>32</v>
      </c>
      <c r="D7">
        <f>M7-$B$5</f>
        <v>0</v>
      </c>
      <c r="E7">
        <f>$B$5</f>
        <v>0</v>
      </c>
      <c r="F7">
        <f>$B$3-$N7</f>
        <v>108</v>
      </c>
      <c r="I7">
        <f>$F7-$E7</f>
        <v>108</v>
      </c>
      <c r="J7">
        <f>I7-2</f>
        <v>106</v>
      </c>
      <c r="N7">
        <v>126</v>
      </c>
      <c r="P7" t="s">
        <v>25</v>
      </c>
    </row>
    <row r="8" spans="1:13" ht="12.75">
      <c r="A8" s="12">
        <v>37677</v>
      </c>
      <c r="B8" s="11">
        <f>C8+365+122</f>
        <v>543</v>
      </c>
      <c r="C8" s="11">
        <v>56</v>
      </c>
      <c r="D8">
        <f>M8-$B$5</f>
        <v>18</v>
      </c>
      <c r="E8">
        <f>$B$5</f>
        <v>0</v>
      </c>
      <c r="M8">
        <v>18</v>
      </c>
    </row>
    <row r="9" spans="1:13" ht="12.75">
      <c r="A9" s="12">
        <v>37721</v>
      </c>
      <c r="B9" s="11">
        <f>C9+365+122</f>
        <v>587</v>
      </c>
      <c r="C9" s="11">
        <v>100</v>
      </c>
      <c r="D9">
        <f>M9-$B$5</f>
        <v>16</v>
      </c>
      <c r="E9">
        <f>$B$5</f>
        <v>0</v>
      </c>
      <c r="M9">
        <v>16</v>
      </c>
    </row>
    <row r="10" ht="12.75"/>
    <row r="11" ht="12.75"/>
    <row r="12" ht="12.75"/>
    <row r="13" ht="12.75"/>
    <row r="14" ht="12.75"/>
    <row r="15" ht="12.75"/>
    <row r="16" ht="12.75"/>
    <row r="17" ht="12.75"/>
    <row r="18" spans="1:3" ht="12.75">
      <c r="A18" s="12"/>
      <c r="B18" s="11"/>
      <c r="C18" s="11"/>
    </row>
    <row r="19" spans="1:3" ht="12.75">
      <c r="A19" s="12"/>
      <c r="B19" s="11"/>
      <c r="C19" s="11"/>
    </row>
    <row r="20" spans="1:3" ht="12.75">
      <c r="A20" s="12"/>
      <c r="B20" s="11"/>
      <c r="C20" s="11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3:19" ht="12.75">
      <c r="C30" s="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9" ht="12.75">
      <c r="L39" s="2"/>
    </row>
    <row r="40" ht="12.75">
      <c r="L4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90" zoomScaleNormal="90" workbookViewId="0" topLeftCell="A1">
      <selection activeCell="A17" sqref="A17"/>
    </sheetView>
  </sheetViews>
  <sheetFormatPr defaultColWidth="9.140625" defaultRowHeight="12.75"/>
  <cols>
    <col min="1" max="1" width="16.421875" style="3" customWidth="1"/>
    <col min="2" max="15" width="8.8515625" style="0" customWidth="1"/>
    <col min="16" max="16" width="10.140625" style="0" customWidth="1"/>
    <col min="17" max="16384" width="8.8515625" style="0" customWidth="1"/>
  </cols>
  <sheetData>
    <row r="1" ht="11.25" customHeight="1">
      <c r="A1" s="4" t="s">
        <v>19</v>
      </c>
    </row>
    <row r="2" spans="1:2" ht="12.75">
      <c r="A2" s="3" t="s">
        <v>9</v>
      </c>
      <c r="B2">
        <v>110</v>
      </c>
    </row>
    <row r="3" ht="12.75">
      <c r="A3" s="3" t="s">
        <v>4</v>
      </c>
    </row>
    <row r="4" ht="12.75">
      <c r="A4" s="3" t="s">
        <v>11</v>
      </c>
    </row>
    <row r="5" spans="1:2" ht="12.75">
      <c r="A5" s="3" t="s">
        <v>12</v>
      </c>
      <c r="B5">
        <v>239</v>
      </c>
    </row>
    <row r="6" spans="1:2" ht="12.75">
      <c r="A6" s="3" t="s">
        <v>0</v>
      </c>
      <c r="B6">
        <v>123</v>
      </c>
    </row>
    <row r="7" spans="1:2" ht="12.75">
      <c r="A7" s="3" t="s">
        <v>13</v>
      </c>
      <c r="B7">
        <v>0</v>
      </c>
    </row>
    <row r="8" spans="1:16" s="7" customFormat="1" ht="51">
      <c r="A8" s="6" t="s">
        <v>2</v>
      </c>
      <c r="B8" s="7" t="s">
        <v>18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22</v>
      </c>
      <c r="K8" s="7" t="s">
        <v>10</v>
      </c>
      <c r="L8" s="7" t="s">
        <v>1</v>
      </c>
      <c r="M8" s="7" t="s">
        <v>14</v>
      </c>
      <c r="N8" s="7" t="s">
        <v>15</v>
      </c>
      <c r="O8" s="7" t="s">
        <v>16</v>
      </c>
      <c r="P8" s="7" t="s">
        <v>17</v>
      </c>
    </row>
    <row r="9" spans="1:16" ht="12.75">
      <c r="A9" s="12">
        <v>37653</v>
      </c>
      <c r="B9" s="11">
        <f>C9+365+122</f>
        <v>519</v>
      </c>
      <c r="C9" s="11">
        <v>32</v>
      </c>
      <c r="E9">
        <f>$B$7</f>
        <v>0</v>
      </c>
      <c r="F9">
        <f>$B$5-$N9</f>
        <v>116</v>
      </c>
      <c r="I9">
        <f>$F9-$E9</f>
        <v>116</v>
      </c>
      <c r="J9">
        <f>I9-6</f>
        <v>110</v>
      </c>
      <c r="N9">
        <v>123</v>
      </c>
      <c r="P9" t="s">
        <v>25</v>
      </c>
    </row>
    <row r="10" spans="1:13" ht="12.75">
      <c r="A10" s="12">
        <v>37677</v>
      </c>
      <c r="B10" s="11">
        <f>C10+365+122</f>
        <v>543</v>
      </c>
      <c r="C10" s="11">
        <v>56</v>
      </c>
      <c r="D10">
        <f>$M10-$B$7</f>
        <v>7</v>
      </c>
      <c r="E10">
        <f>$B$7</f>
        <v>0</v>
      </c>
      <c r="M10">
        <v>7</v>
      </c>
    </row>
    <row r="11" spans="1:14" ht="12.75">
      <c r="A11" s="12">
        <v>37721</v>
      </c>
      <c r="B11" s="11">
        <f>C11+365+122</f>
        <v>587</v>
      </c>
      <c r="C11" s="11">
        <v>100</v>
      </c>
      <c r="D11">
        <f>$M11-$B$7</f>
        <v>8</v>
      </c>
      <c r="E11">
        <f>$B$7</f>
        <v>0</v>
      </c>
      <c r="F11">
        <f>$B$5-$N11</f>
        <v>163</v>
      </c>
      <c r="I11">
        <f>$F11-$E11</f>
        <v>163</v>
      </c>
      <c r="J11">
        <f>I11-6</f>
        <v>157</v>
      </c>
      <c r="M11">
        <v>8</v>
      </c>
      <c r="N11">
        <v>76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40" ht="12.75">
      <c r="L40" s="2"/>
    </row>
    <row r="41" ht="12.75">
      <c r="L41" s="2"/>
    </row>
  </sheetData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90" zoomScaleNormal="90" workbookViewId="0" topLeftCell="A1">
      <selection activeCell="D45" sqref="D45"/>
    </sheetView>
  </sheetViews>
  <sheetFormatPr defaultColWidth="9.140625" defaultRowHeight="12.75"/>
  <cols>
    <col min="1" max="1" width="16.421875" style="3" customWidth="1"/>
    <col min="2" max="15" width="8.8515625" style="0" customWidth="1"/>
    <col min="16" max="16" width="11.421875" style="0" customWidth="1"/>
    <col min="17" max="16384" width="8.8515625" style="0" customWidth="1"/>
  </cols>
  <sheetData>
    <row r="1" ht="12.75">
      <c r="A1" s="4" t="s">
        <v>20</v>
      </c>
    </row>
    <row r="2" spans="1:2" ht="12.75">
      <c r="A2" s="3" t="s">
        <v>9</v>
      </c>
      <c r="B2">
        <v>105</v>
      </c>
    </row>
    <row r="3" ht="12.75">
      <c r="A3" s="3" t="s">
        <v>4</v>
      </c>
    </row>
    <row r="4" ht="12.75">
      <c r="A4" s="3" t="s">
        <v>11</v>
      </c>
    </row>
    <row r="5" spans="1:2" ht="12.75">
      <c r="A5" s="3" t="s">
        <v>12</v>
      </c>
      <c r="B5">
        <v>230</v>
      </c>
    </row>
    <row r="6" spans="1:2" ht="12.75">
      <c r="A6" s="3" t="s">
        <v>0</v>
      </c>
      <c r="B6">
        <v>181</v>
      </c>
    </row>
    <row r="7" spans="1:2" ht="12.75">
      <c r="A7" s="3" t="s">
        <v>13</v>
      </c>
      <c r="B7">
        <v>-50</v>
      </c>
    </row>
    <row r="8" spans="1:16" s="7" customFormat="1" ht="51">
      <c r="A8" s="6" t="s">
        <v>2</v>
      </c>
      <c r="B8" s="7" t="s">
        <v>27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22</v>
      </c>
      <c r="K8" s="7" t="s">
        <v>10</v>
      </c>
      <c r="L8" s="7" t="s">
        <v>1</v>
      </c>
      <c r="M8" s="7" t="s">
        <v>14</v>
      </c>
      <c r="N8" s="7" t="s">
        <v>15</v>
      </c>
      <c r="O8" s="7" t="s">
        <v>16</v>
      </c>
      <c r="P8" s="7" t="s">
        <v>17</v>
      </c>
    </row>
    <row r="9" spans="1:16" ht="12.75">
      <c r="A9" s="12">
        <v>37653</v>
      </c>
      <c r="B9" s="11">
        <f>C9+122</f>
        <v>154</v>
      </c>
      <c r="C9" s="11">
        <v>32</v>
      </c>
      <c r="E9">
        <f>$B$7</f>
        <v>-50</v>
      </c>
      <c r="F9">
        <f>$B$5-$N9</f>
        <v>49</v>
      </c>
      <c r="I9">
        <f>$F9-$E9</f>
        <v>99</v>
      </c>
      <c r="J9">
        <f>I9+6</f>
        <v>105</v>
      </c>
      <c r="N9">
        <v>181</v>
      </c>
      <c r="P9" t="s">
        <v>26</v>
      </c>
    </row>
    <row r="10" spans="1:13" ht="12.75">
      <c r="A10" s="12">
        <v>37677</v>
      </c>
      <c r="B10" s="11">
        <f>C10+122</f>
        <v>178</v>
      </c>
      <c r="C10" s="11">
        <v>56</v>
      </c>
      <c r="D10">
        <f>$M10+$B$7</f>
        <v>18</v>
      </c>
      <c r="M10">
        <v>68</v>
      </c>
    </row>
    <row r="11" spans="1:13" ht="12.75">
      <c r="A11" s="12">
        <v>37721</v>
      </c>
      <c r="B11" s="11">
        <f>C11+122</f>
        <v>222</v>
      </c>
      <c r="C11" s="11">
        <v>100</v>
      </c>
      <c r="D11">
        <f>$M11+$B$7</f>
        <v>17</v>
      </c>
      <c r="M11">
        <v>67</v>
      </c>
    </row>
    <row r="12" ht="12.75"/>
    <row r="13" ht="12.75"/>
    <row r="14" ht="12.75"/>
    <row r="15" ht="12.75"/>
    <row r="16" ht="12.75"/>
    <row r="17" ht="12.75"/>
    <row r="18" ht="12.75">
      <c r="N18" s="10"/>
    </row>
    <row r="19" ht="12.75">
      <c r="N19" s="10"/>
    </row>
    <row r="20" ht="12.75">
      <c r="N20" s="10"/>
    </row>
    <row r="21" ht="12.75">
      <c r="N21" s="10"/>
    </row>
    <row r="22" ht="12.75">
      <c r="N22" s="10"/>
    </row>
    <row r="23" spans="4:14" ht="12.75">
      <c r="D23" s="9"/>
      <c r="N23" s="10"/>
    </row>
    <row r="24" spans="4:14" ht="12.75">
      <c r="D24" s="9"/>
      <c r="N24" s="10"/>
    </row>
    <row r="25" spans="4:14" ht="12.75">
      <c r="D25" s="9"/>
      <c r="N25" s="10"/>
    </row>
    <row r="26" spans="4:14" ht="12.75">
      <c r="D26" s="9"/>
      <c r="N26" s="10"/>
    </row>
    <row r="27" spans="4:14" ht="12.75">
      <c r="D27" s="9"/>
      <c r="N27" s="10"/>
    </row>
    <row r="28" spans="4:14" ht="12.75">
      <c r="D28" s="9"/>
      <c r="N28" s="10"/>
    </row>
    <row r="29" spans="4:14" ht="12.75">
      <c r="D29" s="9"/>
      <c r="N29" s="10"/>
    </row>
    <row r="30" spans="4:14" ht="12.75">
      <c r="D30" s="9"/>
      <c r="N30" s="10"/>
    </row>
    <row r="31" spans="4:14" ht="12.75">
      <c r="D31" s="9"/>
      <c r="N31" s="10"/>
    </row>
    <row r="32" spans="3:19" ht="12.75">
      <c r="C32" s="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3:19" ht="12.75">
      <c r="C33" s="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42" ht="12.75">
      <c r="L42" s="2"/>
    </row>
    <row r="43" ht="12.75">
      <c r="L43" s="2"/>
    </row>
  </sheetData>
  <printOptions/>
  <pageMargins left="0.75" right="0.75" top="1" bottom="1" header="0.5" footer="0.5"/>
  <pageSetup horizontalDpi="1200" verticalDpi="12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Hajo Eicken</dc:creator>
  <cp:keywords/>
  <dc:description/>
  <cp:lastModifiedBy>MMS</cp:lastModifiedBy>
  <dcterms:created xsi:type="dcterms:W3CDTF">2000-07-11T00:46:12Z</dcterms:created>
  <dcterms:modified xsi:type="dcterms:W3CDTF">2005-09-13T20:59:22Z</dcterms:modified>
  <cp:category/>
  <cp:version/>
  <cp:contentType/>
  <cp:contentStatus/>
</cp:coreProperties>
</file>