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31" windowWidth="19305" windowHeight="14175" activeTab="0"/>
  </bookViews>
  <sheets>
    <sheet name="CS01" sheetId="1" r:id="rId1"/>
    <sheet name="CS02" sheetId="2" r:id="rId2"/>
    <sheet name="CS03" sheetId="3" r:id="rId3"/>
    <sheet name="CS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Thomas C. Grenfell</author>
  </authors>
  <commentList>
    <comment ref="M2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</t>
        </r>
      </text>
    </comment>
    <comment ref="L1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Estimate possible here</t>
        </r>
      </text>
    </comment>
    <comment ref="O5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underice melt pond?</t>
        </r>
      </text>
    </comment>
    <comment ref="F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26 list originally</t>
        </r>
      </text>
    </comment>
    <comment ref="I4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wire length = 145</t>
        </r>
      </text>
    </comment>
    <comment ref="I4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wire length is 143.5</t>
        </r>
      </text>
    </comment>
    <comment ref="I4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From length of exposed wire.</t>
        </r>
      </text>
    </comment>
    <comment ref="I4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From exposwed wire length</t>
        </r>
      </text>
    </comment>
    <comment ref="I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  <comment ref="I4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136</t>
        </r>
      </text>
    </comment>
    <comment ref="I4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Exposed wire length value</t>
        </r>
      </text>
    </comment>
  </commentList>
</comments>
</file>

<file path=xl/comments2.xml><?xml version="1.0" encoding="utf-8"?>
<comments xmlns="http://schemas.openxmlformats.org/spreadsheetml/2006/main">
  <authors>
    <author>Thomas C. Grenfell</author>
  </authors>
  <commentList>
    <comment ref="M2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est.</t>
        </r>
      </text>
    </comment>
    <comment ref="F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31 listed originally</t>
        </r>
      </text>
    </comment>
    <comment ref="M1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118 listed originally</t>
        </r>
      </text>
    </comment>
    <comment ref="I4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value from wire length = 163 cm</t>
        </r>
      </text>
    </comment>
    <comment ref="I4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Thickness of ice not including the water depth.  Thickness from wire length = 156.5</t>
        </r>
      </text>
    </comment>
    <comment ref="I4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Reading from exposed wire = 141</t>
        </r>
      </text>
    </comment>
    <comment ref="I4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From exposed wire length</t>
        </r>
      </text>
    </comment>
    <comment ref="I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143</t>
        </r>
      </text>
    </comment>
    <comment ref="I4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153 cm</t>
        </r>
      </text>
    </comment>
    <comment ref="I4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Same as value from exposed wire length</t>
        </r>
      </text>
    </comment>
  </commentList>
</comments>
</file>

<file path=xl/comments3.xml><?xml version="1.0" encoding="utf-8"?>
<comments xmlns="http://schemas.openxmlformats.org/spreadsheetml/2006/main">
  <authors>
    <author>Thomas C. Grenfell</author>
  </authors>
  <commentList>
    <comment ref="M2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</t>
        </r>
      </text>
    </comment>
    <comment ref="L1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Estimate</t>
        </r>
      </text>
    </comment>
    <comment ref="F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31 listed originally</t>
        </r>
      </text>
    </comment>
    <comment ref="I4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value from wire length = 155</t>
        </r>
      </text>
    </comment>
    <comment ref="E4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Stake appears to have shifted</t>
        </r>
      </text>
    </comment>
    <comment ref="I4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Ice thickness from wire length is 150 cm.</t>
        </r>
      </text>
    </comment>
    <comment ref="I4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length.</t>
        </r>
      </text>
    </comment>
    <comment ref="I4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  <comment ref="I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length.</t>
        </r>
      </text>
    </comment>
    <comment ref="I4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</commentList>
</comments>
</file>

<file path=xl/comments4.xml><?xml version="1.0" encoding="utf-8"?>
<comments xmlns="http://schemas.openxmlformats.org/spreadsheetml/2006/main">
  <authors>
    <author>Thomas C. Grenfell</author>
  </authors>
  <commentList>
    <comment ref="M2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est.</t>
        </r>
      </text>
    </comment>
    <comment ref="M3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Interpolated result</t>
        </r>
      </text>
    </comment>
    <comment ref="F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32 listed originally</t>
        </r>
      </text>
    </comment>
    <comment ref="I4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 from wire length is 156</t>
        </r>
      </text>
    </comment>
    <comment ref="I4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Ice thickness from wire length is 151 cm</t>
        </r>
      </text>
    </comment>
    <comment ref="I4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131 cm</t>
        </r>
      </text>
    </comment>
    <comment ref="I4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141.5</t>
        </r>
      </text>
    </comment>
    <comment ref="I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133.</t>
        </r>
      </text>
    </comment>
    <comment ref="I4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2"/>
          </rPr>
          <t xml:space="preserve">
value from exposed wire length</t>
        </r>
      </text>
    </comment>
    <comment ref="I4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= 114</t>
        </r>
      </text>
    </comment>
  </commentList>
</comments>
</file>

<file path=xl/sharedStrings.xml><?xml version="1.0" encoding="utf-8"?>
<sst xmlns="http://schemas.openxmlformats.org/spreadsheetml/2006/main" count="192" uniqueCount="65">
  <si>
    <t>TCG - a large amount of fresh water has been drained into the area from a nearby lake.</t>
  </si>
  <si>
    <t>TCG - stake gone</t>
  </si>
  <si>
    <t>KT</t>
  </si>
  <si>
    <t>KT/TCG - stake gone</t>
  </si>
  <si>
    <t>KT Observation - stakes removed today</t>
  </si>
  <si>
    <t>KT/TCG</t>
  </si>
  <si>
    <t>TCG/BL obs; unclear whether misread or presence of underwater ice; value taken out of time series</t>
  </si>
  <si>
    <t>Initial wire reading</t>
  </si>
  <si>
    <t>Notes</t>
  </si>
  <si>
    <t>Date (M/D/YY)</t>
  </si>
  <si>
    <t>Day of year</t>
  </si>
  <si>
    <t>Snow depth</t>
  </si>
  <si>
    <t>Top of ice</t>
  </si>
  <si>
    <t>Bottom of ice</t>
  </si>
  <si>
    <t>Pond depth</t>
  </si>
  <si>
    <t>Decomp. layer thickness</t>
  </si>
  <si>
    <t>Ice thickness</t>
  </si>
  <si>
    <t>Ice+MP thickness</t>
  </si>
  <si>
    <t>Freeboard</t>
  </si>
  <si>
    <t>Length of wire</t>
  </si>
  <si>
    <t>Initial ice surface</t>
  </si>
  <si>
    <t>snow reading</t>
  </si>
  <si>
    <t>ice reading</t>
  </si>
  <si>
    <t>water depth</t>
  </si>
  <si>
    <t>Comments</t>
  </si>
  <si>
    <t>ice reading if +150cm with ruler</t>
  </si>
  <si>
    <t>no snow reading made; ice reading probably wrong acc. to D. Ramey</t>
  </si>
  <si>
    <t>stakes has been pushed over by bear and straightened for reading; ice reading probably wrong acc. to D. Ramey; no snow reading made</t>
  </si>
  <si>
    <t>ATTN!!! new sfc at mb stake! check again next trip</t>
  </si>
  <si>
    <t>questionable reading</t>
  </si>
  <si>
    <t>stake has been broken:new surface @ 11cm</t>
  </si>
  <si>
    <t>after 1/23/02:</t>
  </si>
  <si>
    <t>Day since 9/1/01</t>
  </si>
  <si>
    <t>Comments: location of mass-balance site: FILL IN LOC OF CS; gauge no. 74 (? corner); all measurements in cm.</t>
  </si>
  <si>
    <t>Comments: location of mass-balance site: 71° ?'N 156°?'W; gauge no. 71 (? corner); all measurements in cm.</t>
  </si>
  <si>
    <t>Comments: location of mass-balance site:  71° ?'N 156° ?'W; gauge no. 79 (? corner); all measurements in cm.</t>
  </si>
  <si>
    <t>Comments: location of mass-balance site:  71° 'N 156°?'W; gauge no. 73 (? corner); all measurements in cm.</t>
  </si>
  <si>
    <t>TCG</t>
  </si>
  <si>
    <t>TCG entry</t>
  </si>
  <si>
    <t>DR obs</t>
  </si>
  <si>
    <t>nm</t>
  </si>
  <si>
    <t>DR obs - Bear broke stake off</t>
  </si>
  <si>
    <t>DR - bear broke off stake</t>
  </si>
  <si>
    <t>TCG obs</t>
  </si>
  <si>
    <t>TCG Obs - stake held together in place for measurement.</t>
  </si>
  <si>
    <t>Site installed</t>
  </si>
  <si>
    <t>site installed</t>
  </si>
  <si>
    <t>Site Installed</t>
  </si>
  <si>
    <t>KT obs</t>
  </si>
  <si>
    <t>KT Obs</t>
  </si>
  <si>
    <t>TCG Obs - wire reading probably includes extra superposed ice</t>
  </si>
  <si>
    <t>KT Obs - stake appears to have moved</t>
  </si>
  <si>
    <t>KT obs - stake has melted free</t>
  </si>
  <si>
    <t>KT Obs - snow is gone and the stake is in a small pond</t>
  </si>
  <si>
    <t>KT Obs - Blue ice at stake, it'll be ponded soon.</t>
  </si>
  <si>
    <t>KT Obs - ponds refrozen</t>
  </si>
  <si>
    <t>KT Obs - stakes beginning to melt out</t>
  </si>
  <si>
    <t>AM observation</t>
  </si>
  <si>
    <t>AM Observation</t>
  </si>
  <si>
    <t>KT Observation</t>
  </si>
  <si>
    <t>KT observation</t>
  </si>
  <si>
    <t>KT Observation - stake has melted completely free</t>
  </si>
  <si>
    <t>AM Obs</t>
  </si>
  <si>
    <t>KT Observation - under ice pond?</t>
  </si>
  <si>
    <t>KT observation, under ice melt pond?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</si>
</sst>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11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Chukchi Gauge 74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775"/>
          <c:w val="0.78975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'CS01'!$B$9:$B$48</c:f>
              <c:numCache/>
            </c:numRef>
          </c:xVal>
          <c:yVal>
            <c:numRef>
              <c:f>'CS01'!$D$9:$D$48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'CS01'!$B$9:$B$48</c:f>
              <c:numCache/>
            </c:numRef>
          </c:xVal>
          <c:yVal>
            <c:numRef>
              <c:f>'CS01'!$I$9:$I$48</c:f>
              <c:numCache/>
            </c:numRef>
          </c:yVal>
          <c:smooth val="0"/>
        </c:ser>
        <c:axId val="20912283"/>
        <c:axId val="53992820"/>
      </c:scatterChart>
      <c:val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crossBetween val="midCat"/>
        <c:dispUnits/>
      </c:val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7275"/>
          <c:w val="0.1455"/>
          <c:h val="0.256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Chukchi Gauge 71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775"/>
          <c:w val="0.79225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'CS02'!$B$9:$B$48</c:f>
              <c:numCache/>
            </c:numRef>
          </c:xVal>
          <c:yVal>
            <c:numRef>
              <c:f>'CS02'!$D$9:$D$48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'CS02'!$B$9:$B$48</c:f>
              <c:numCache/>
            </c:numRef>
          </c:xVal>
          <c:yVal>
            <c:numRef>
              <c:f>'CS02'!$I$9:$I$48</c:f>
              <c:numCache/>
            </c:numRef>
          </c:yVal>
          <c:smooth val="0"/>
        </c:ser>
        <c:axId val="16173333"/>
        <c:axId val="11342270"/>
      </c:scatterChart>
      <c:val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crossBetween val="midCat"/>
        <c:dispUnits/>
      </c:val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67"/>
          <c:w val="0.144"/>
          <c:h val="0.260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Chukchi Gauge 79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775"/>
          <c:w val="0.793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'CS03'!$B$9:$B$48</c:f>
              <c:numCache/>
            </c:numRef>
          </c:xVal>
          <c:yVal>
            <c:numRef>
              <c:f>'CS03'!$D$9:$D$48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'CS03'!$B$9:$B$48</c:f>
              <c:numCache/>
            </c:numRef>
          </c:xVal>
          <c:yVal>
            <c:numRef>
              <c:f>'CS03'!$I$9:$I$48</c:f>
              <c:numCache/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crossBetween val="midCat"/>
        <c:dispUnits/>
      </c:val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06075"/>
          <c:w val="0.142"/>
          <c:h val="0.264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Chukchi Gauge 73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875"/>
          <c:w val="0.7942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'CS04'!$B$9:$B$48</c:f>
              <c:numCache/>
            </c:numRef>
          </c:xVal>
          <c:yVal>
            <c:numRef>
              <c:f>'CS04'!$D$9:$D$48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'CS04'!$B$9:$B$48</c:f>
              <c:numCache/>
            </c:numRef>
          </c:xVal>
          <c:yVal>
            <c:numRef>
              <c:f>'CS04'!$I$9:$I$48</c:f>
              <c:numCache/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crossBetween val="midCat"/>
        <c:dispUnits/>
      </c:val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675"/>
          <c:w val="0.14225"/>
          <c:h val="0.263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49</xdr:row>
      <xdr:rowOff>133350</xdr:rowOff>
    </xdr:from>
    <xdr:to>
      <xdr:col>9</xdr:col>
      <xdr:colOff>561975</xdr:colOff>
      <xdr:row>69</xdr:row>
      <xdr:rowOff>114300</xdr:rowOff>
    </xdr:to>
    <xdr:graphicFrame>
      <xdr:nvGraphicFramePr>
        <xdr:cNvPr id="1" name="Chart 2"/>
        <xdr:cNvGraphicFramePr/>
      </xdr:nvGraphicFramePr>
      <xdr:xfrm>
        <a:off x="1038225" y="8553450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10</xdr:col>
      <xdr:colOff>47625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714375" y="8448675"/>
        <a:ext cx="5362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10</xdr:col>
      <xdr:colOff>571500</xdr:colOff>
      <xdr:row>68</xdr:row>
      <xdr:rowOff>38100</xdr:rowOff>
    </xdr:to>
    <xdr:graphicFrame>
      <xdr:nvGraphicFramePr>
        <xdr:cNvPr id="1" name="Chart 2"/>
        <xdr:cNvGraphicFramePr/>
      </xdr:nvGraphicFramePr>
      <xdr:xfrm>
        <a:off x="1419225" y="8439150"/>
        <a:ext cx="5448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11</xdr:col>
      <xdr:colOff>114300</xdr:colOff>
      <xdr:row>68</xdr:row>
      <xdr:rowOff>57150</xdr:rowOff>
    </xdr:to>
    <xdr:graphicFrame>
      <xdr:nvGraphicFramePr>
        <xdr:cNvPr id="1" name="Chart 2"/>
        <xdr:cNvGraphicFramePr/>
      </xdr:nvGraphicFramePr>
      <xdr:xfrm>
        <a:off x="1419225" y="8420100"/>
        <a:ext cx="54292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5">
      <pane ySplit="4" topLeftCell="BM9" activePane="bottomLeft" state="frozen"/>
      <selection pane="topLeft" activeCell="A5" sqref="A5"/>
      <selection pane="bottomLeft" activeCell="F40" sqref="F40"/>
    </sheetView>
  </sheetViews>
  <sheetFormatPr defaultColWidth="9.140625" defaultRowHeight="12.75"/>
  <cols>
    <col min="1" max="1" width="16.00390625" style="2" customWidth="1"/>
    <col min="2" max="14" width="8.8515625" style="0" customWidth="1"/>
    <col min="15" max="15" width="11.140625" style="0" customWidth="1"/>
    <col min="16" max="16384" width="8.8515625" style="0" customWidth="1"/>
  </cols>
  <sheetData>
    <row r="1" ht="12.75">
      <c r="A1" s="3" t="s">
        <v>33</v>
      </c>
    </row>
    <row r="2" spans="1:2" ht="12.75">
      <c r="A2" s="2" t="s">
        <v>16</v>
      </c>
      <c r="B2">
        <v>26</v>
      </c>
    </row>
    <row r="3" spans="1:2" ht="12.75">
      <c r="A3" s="2" t="s">
        <v>11</v>
      </c>
      <c r="B3">
        <v>2</v>
      </c>
    </row>
    <row r="4" spans="1:2" ht="12.75">
      <c r="A4" s="2" t="s">
        <v>18</v>
      </c>
      <c r="B4">
        <v>1</v>
      </c>
    </row>
    <row r="5" spans="1:2" ht="12.75">
      <c r="A5" s="2" t="s">
        <v>19</v>
      </c>
      <c r="B5">
        <v>216</v>
      </c>
    </row>
    <row r="6" spans="1:2" ht="12.75">
      <c r="A6" s="2" t="s">
        <v>7</v>
      </c>
      <c r="B6">
        <v>188</v>
      </c>
    </row>
    <row r="7" spans="1:2" ht="12.75">
      <c r="A7" s="2" t="s">
        <v>20</v>
      </c>
      <c r="B7">
        <v>0</v>
      </c>
    </row>
    <row r="8" spans="1:15" s="7" customFormat="1" ht="51">
      <c r="A8" s="6" t="s">
        <v>9</v>
      </c>
      <c r="B8" s="7" t="s">
        <v>32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8</v>
      </c>
      <c r="L8" s="7" t="s">
        <v>21</v>
      </c>
      <c r="M8" s="7" t="s">
        <v>22</v>
      </c>
      <c r="N8" s="7" t="s">
        <v>23</v>
      </c>
      <c r="O8" s="7" t="s">
        <v>24</v>
      </c>
    </row>
    <row r="9" spans="1:15" ht="12.75">
      <c r="A9" s="8">
        <v>37200</v>
      </c>
      <c r="B9">
        <f aca="true" t="shared" si="0" ref="B9:B14">$C9+122-365</f>
        <v>66</v>
      </c>
      <c r="C9">
        <v>309</v>
      </c>
      <c r="D9">
        <v>2</v>
      </c>
      <c r="E9">
        <f>$B$7</f>
        <v>0</v>
      </c>
      <c r="F9">
        <f>$B$5-$M9</f>
        <v>28</v>
      </c>
      <c r="I9">
        <f aca="true" t="shared" si="1" ref="I9:I36">$F9-$E9</f>
        <v>28</v>
      </c>
      <c r="M9">
        <v>188</v>
      </c>
      <c r="O9" t="s">
        <v>45</v>
      </c>
    </row>
    <row r="10" spans="1:13" ht="12.75">
      <c r="A10" s="8">
        <v>37209</v>
      </c>
      <c r="B10">
        <f t="shared" si="0"/>
        <v>75</v>
      </c>
      <c r="C10">
        <v>318</v>
      </c>
      <c r="D10">
        <f>$L10-$B$7</f>
        <v>7</v>
      </c>
      <c r="E10">
        <f aca="true" t="shared" si="2" ref="E10:E37">$B$7</f>
        <v>0</v>
      </c>
      <c r="F10">
        <f aca="true" t="shared" si="3" ref="F10:F42">$B$5-$M10</f>
        <v>36</v>
      </c>
      <c r="I10">
        <f t="shared" si="1"/>
        <v>36</v>
      </c>
      <c r="L10">
        <v>7</v>
      </c>
      <c r="M10">
        <v>180</v>
      </c>
    </row>
    <row r="11" spans="1:13" ht="12.75">
      <c r="A11" s="8">
        <v>37215</v>
      </c>
      <c r="B11">
        <f t="shared" si="0"/>
        <v>81</v>
      </c>
      <c r="C11">
        <v>324</v>
      </c>
      <c r="D11">
        <f>$L11-$B$7</f>
        <v>12</v>
      </c>
      <c r="E11">
        <f t="shared" si="2"/>
        <v>0</v>
      </c>
      <c r="F11">
        <f t="shared" si="3"/>
        <v>38</v>
      </c>
      <c r="I11">
        <f t="shared" si="1"/>
        <v>38</v>
      </c>
      <c r="L11">
        <v>12</v>
      </c>
      <c r="M11">
        <v>178</v>
      </c>
    </row>
    <row r="12" spans="1:13" ht="12.75">
      <c r="A12" s="8">
        <v>37221</v>
      </c>
      <c r="B12">
        <f t="shared" si="0"/>
        <v>87</v>
      </c>
      <c r="C12">
        <v>330</v>
      </c>
      <c r="D12">
        <f>$L12-$B$7</f>
        <v>13</v>
      </c>
      <c r="E12">
        <f t="shared" si="2"/>
        <v>0</v>
      </c>
      <c r="F12">
        <f t="shared" si="3"/>
        <v>51.5</v>
      </c>
      <c r="I12">
        <f t="shared" si="1"/>
        <v>51.5</v>
      </c>
      <c r="L12">
        <v>13</v>
      </c>
      <c r="M12">
        <v>164.5</v>
      </c>
    </row>
    <row r="13" spans="1:15" ht="12.75">
      <c r="A13" s="8">
        <v>37243</v>
      </c>
      <c r="B13">
        <f t="shared" si="0"/>
        <v>109</v>
      </c>
      <c r="C13">
        <v>352</v>
      </c>
      <c r="E13">
        <f t="shared" si="2"/>
        <v>0</v>
      </c>
      <c r="F13">
        <f t="shared" si="3"/>
        <v>58</v>
      </c>
      <c r="I13">
        <f t="shared" si="1"/>
        <v>58</v>
      </c>
      <c r="M13">
        <v>158</v>
      </c>
      <c r="O13" t="s">
        <v>27</v>
      </c>
    </row>
    <row r="14" spans="1:13" ht="12.75">
      <c r="A14" s="8">
        <v>37251</v>
      </c>
      <c r="B14">
        <f t="shared" si="0"/>
        <v>117</v>
      </c>
      <c r="C14">
        <v>360</v>
      </c>
      <c r="D14">
        <f aca="true" t="shared" si="4" ref="D14:D37">$L14-$B$7</f>
        <v>11</v>
      </c>
      <c r="E14">
        <f t="shared" si="2"/>
        <v>0</v>
      </c>
      <c r="F14">
        <f t="shared" si="3"/>
        <v>66</v>
      </c>
      <c r="I14">
        <f t="shared" si="1"/>
        <v>66</v>
      </c>
      <c r="L14">
        <v>11</v>
      </c>
      <c r="M14">
        <v>150</v>
      </c>
    </row>
    <row r="15" spans="1:13" ht="12.75">
      <c r="A15" s="8">
        <v>37259</v>
      </c>
      <c r="B15">
        <f aca="true" t="shared" si="5" ref="B15:B42">$C15+122</f>
        <v>125</v>
      </c>
      <c r="C15">
        <v>3</v>
      </c>
      <c r="D15">
        <f t="shared" si="4"/>
        <v>10.5</v>
      </c>
      <c r="E15">
        <f t="shared" si="2"/>
        <v>0</v>
      </c>
      <c r="F15">
        <f t="shared" si="3"/>
        <v>76</v>
      </c>
      <c r="I15">
        <f t="shared" si="1"/>
        <v>76</v>
      </c>
      <c r="L15">
        <v>10.5</v>
      </c>
      <c r="M15">
        <v>140</v>
      </c>
    </row>
    <row r="16" spans="1:13" ht="12.75">
      <c r="A16" s="8">
        <v>37264</v>
      </c>
      <c r="B16">
        <f t="shared" si="5"/>
        <v>130</v>
      </c>
      <c r="C16">
        <v>8</v>
      </c>
      <c r="D16">
        <f t="shared" si="4"/>
        <v>11</v>
      </c>
      <c r="E16">
        <f t="shared" si="2"/>
        <v>0</v>
      </c>
      <c r="F16">
        <f t="shared" si="3"/>
        <v>77</v>
      </c>
      <c r="I16">
        <f t="shared" si="1"/>
        <v>77</v>
      </c>
      <c r="L16">
        <v>11</v>
      </c>
      <c r="M16">
        <v>139</v>
      </c>
    </row>
    <row r="17" spans="1:13" ht="12.75">
      <c r="A17" s="8">
        <v>37272</v>
      </c>
      <c r="B17">
        <f t="shared" si="5"/>
        <v>138</v>
      </c>
      <c r="C17">
        <v>16</v>
      </c>
      <c r="D17">
        <f t="shared" si="4"/>
        <v>11</v>
      </c>
      <c r="E17">
        <f t="shared" si="2"/>
        <v>0</v>
      </c>
      <c r="F17">
        <f t="shared" si="3"/>
        <v>83</v>
      </c>
      <c r="I17">
        <f t="shared" si="1"/>
        <v>83</v>
      </c>
      <c r="L17">
        <v>11</v>
      </c>
      <c r="M17">
        <v>133</v>
      </c>
    </row>
    <row r="18" spans="1:13" ht="12.75">
      <c r="A18" s="8">
        <v>37279</v>
      </c>
      <c r="B18">
        <f t="shared" si="5"/>
        <v>145</v>
      </c>
      <c r="C18">
        <v>23</v>
      </c>
      <c r="D18">
        <f t="shared" si="4"/>
        <v>12</v>
      </c>
      <c r="E18">
        <f t="shared" si="2"/>
        <v>0</v>
      </c>
      <c r="F18">
        <f t="shared" si="3"/>
        <v>86</v>
      </c>
      <c r="I18">
        <f t="shared" si="1"/>
        <v>86</v>
      </c>
      <c r="L18">
        <v>12</v>
      </c>
      <c r="M18">
        <v>130</v>
      </c>
    </row>
    <row r="19" spans="1:13" ht="12.75">
      <c r="A19" s="8">
        <v>37286</v>
      </c>
      <c r="B19">
        <f t="shared" si="5"/>
        <v>152</v>
      </c>
      <c r="C19">
        <v>30</v>
      </c>
      <c r="D19">
        <f t="shared" si="4"/>
        <v>13</v>
      </c>
      <c r="E19">
        <f t="shared" si="2"/>
        <v>0</v>
      </c>
      <c r="F19">
        <f t="shared" si="3"/>
        <v>93.5</v>
      </c>
      <c r="I19">
        <f t="shared" si="1"/>
        <v>93.5</v>
      </c>
      <c r="L19">
        <v>13</v>
      </c>
      <c r="M19">
        <v>122.5</v>
      </c>
    </row>
    <row r="20" spans="1:15" ht="12.75">
      <c r="A20" s="8">
        <v>37293</v>
      </c>
      <c r="B20">
        <f t="shared" si="5"/>
        <v>159</v>
      </c>
      <c r="C20">
        <v>37</v>
      </c>
      <c r="D20">
        <f t="shared" si="4"/>
        <v>10.5</v>
      </c>
      <c r="E20">
        <f t="shared" si="2"/>
        <v>0</v>
      </c>
      <c r="F20">
        <f t="shared" si="3"/>
        <v>101.5</v>
      </c>
      <c r="I20">
        <f t="shared" si="1"/>
        <v>101.5</v>
      </c>
      <c r="L20">
        <v>10.5</v>
      </c>
      <c r="M20">
        <v>114.5</v>
      </c>
      <c r="O20" t="s">
        <v>28</v>
      </c>
    </row>
    <row r="21" spans="1:13" ht="12.75">
      <c r="A21" s="8">
        <v>37300</v>
      </c>
      <c r="B21">
        <f t="shared" si="5"/>
        <v>166</v>
      </c>
      <c r="C21">
        <v>44</v>
      </c>
      <c r="D21">
        <f t="shared" si="4"/>
        <v>11</v>
      </c>
      <c r="E21">
        <f t="shared" si="2"/>
        <v>0</v>
      </c>
      <c r="F21">
        <f t="shared" si="3"/>
        <v>108</v>
      </c>
      <c r="I21">
        <f t="shared" si="1"/>
        <v>108</v>
      </c>
      <c r="L21">
        <v>11</v>
      </c>
      <c r="M21">
        <v>108</v>
      </c>
    </row>
    <row r="22" spans="1:13" ht="12.75">
      <c r="A22" s="8">
        <v>37308</v>
      </c>
      <c r="B22">
        <f t="shared" si="5"/>
        <v>174</v>
      </c>
      <c r="C22">
        <v>52</v>
      </c>
      <c r="D22">
        <f t="shared" si="4"/>
        <v>13</v>
      </c>
      <c r="E22">
        <f t="shared" si="2"/>
        <v>0</v>
      </c>
      <c r="F22">
        <f t="shared" si="3"/>
        <v>115</v>
      </c>
      <c r="I22">
        <f t="shared" si="1"/>
        <v>115</v>
      </c>
      <c r="L22">
        <v>13</v>
      </c>
      <c r="M22">
        <v>101</v>
      </c>
    </row>
    <row r="23" spans="1:13" ht="12.75">
      <c r="A23" s="8">
        <v>37315</v>
      </c>
      <c r="B23">
        <f t="shared" si="5"/>
        <v>181</v>
      </c>
      <c r="C23">
        <v>59</v>
      </c>
      <c r="D23">
        <f t="shared" si="4"/>
        <v>11</v>
      </c>
      <c r="E23">
        <f t="shared" si="2"/>
        <v>0</v>
      </c>
      <c r="F23">
        <f t="shared" si="3"/>
        <v>120</v>
      </c>
      <c r="I23">
        <f t="shared" si="1"/>
        <v>120</v>
      </c>
      <c r="L23">
        <v>11</v>
      </c>
      <c r="M23">
        <v>96</v>
      </c>
    </row>
    <row r="24" spans="1:13" ht="12.75">
      <c r="A24" s="8">
        <v>37321</v>
      </c>
      <c r="B24">
        <f t="shared" si="5"/>
        <v>187</v>
      </c>
      <c r="C24">
        <v>65</v>
      </c>
      <c r="D24">
        <f t="shared" si="4"/>
        <v>14</v>
      </c>
      <c r="E24">
        <f t="shared" si="2"/>
        <v>0</v>
      </c>
      <c r="F24">
        <f t="shared" si="3"/>
        <v>124</v>
      </c>
      <c r="I24">
        <f t="shared" si="1"/>
        <v>124</v>
      </c>
      <c r="L24">
        <v>14</v>
      </c>
      <c r="M24">
        <v>92</v>
      </c>
    </row>
    <row r="25" spans="1:13" ht="12.75">
      <c r="A25" s="8">
        <v>37328</v>
      </c>
      <c r="B25">
        <f t="shared" si="5"/>
        <v>194</v>
      </c>
      <c r="C25">
        <v>72</v>
      </c>
      <c r="D25">
        <f t="shared" si="4"/>
        <v>14.5</v>
      </c>
      <c r="E25">
        <f t="shared" si="2"/>
        <v>0</v>
      </c>
      <c r="F25">
        <f t="shared" si="3"/>
        <v>128</v>
      </c>
      <c r="I25">
        <f t="shared" si="1"/>
        <v>128</v>
      </c>
      <c r="L25">
        <v>14.5</v>
      </c>
      <c r="M25">
        <v>88</v>
      </c>
    </row>
    <row r="26" spans="1:13" ht="12.75">
      <c r="A26" s="8">
        <v>37335</v>
      </c>
      <c r="B26">
        <f t="shared" si="5"/>
        <v>201</v>
      </c>
      <c r="C26">
        <v>79</v>
      </c>
      <c r="D26">
        <f t="shared" si="4"/>
        <v>11.5</v>
      </c>
      <c r="E26">
        <f t="shared" si="2"/>
        <v>0</v>
      </c>
      <c r="F26">
        <f t="shared" si="3"/>
        <v>131</v>
      </c>
      <c r="I26">
        <f t="shared" si="1"/>
        <v>131</v>
      </c>
      <c r="L26">
        <v>11.5</v>
      </c>
      <c r="M26">
        <v>85</v>
      </c>
    </row>
    <row r="27" spans="1:13" ht="12.75">
      <c r="A27" s="8">
        <v>37342</v>
      </c>
      <c r="B27" s="1">
        <f t="shared" si="5"/>
        <v>208</v>
      </c>
      <c r="C27">
        <v>86</v>
      </c>
      <c r="D27">
        <f t="shared" si="4"/>
        <v>12</v>
      </c>
      <c r="E27">
        <f t="shared" si="2"/>
        <v>0</v>
      </c>
      <c r="F27">
        <f t="shared" si="3"/>
        <v>134</v>
      </c>
      <c r="I27">
        <f t="shared" si="1"/>
        <v>134</v>
      </c>
      <c r="L27">
        <v>12</v>
      </c>
      <c r="M27">
        <v>82</v>
      </c>
    </row>
    <row r="28" spans="1:15" ht="12.75">
      <c r="A28" s="8">
        <v>37350</v>
      </c>
      <c r="B28" s="1">
        <f t="shared" si="5"/>
        <v>216</v>
      </c>
      <c r="C28">
        <v>94</v>
      </c>
      <c r="D28">
        <f t="shared" si="4"/>
        <v>15</v>
      </c>
      <c r="E28">
        <f t="shared" si="2"/>
        <v>0</v>
      </c>
      <c r="F28">
        <f t="shared" si="3"/>
        <v>137</v>
      </c>
      <c r="I28">
        <f t="shared" si="1"/>
        <v>137</v>
      </c>
      <c r="L28">
        <v>15</v>
      </c>
      <c r="M28">
        <v>79</v>
      </c>
      <c r="O28" t="s">
        <v>37</v>
      </c>
    </row>
    <row r="29" spans="1:15" ht="12.75">
      <c r="A29" s="8">
        <v>37352</v>
      </c>
      <c r="B29" s="1">
        <f t="shared" si="5"/>
        <v>218</v>
      </c>
      <c r="C29">
        <v>96</v>
      </c>
      <c r="D29">
        <f t="shared" si="4"/>
        <v>11</v>
      </c>
      <c r="E29">
        <f t="shared" si="2"/>
        <v>0</v>
      </c>
      <c r="F29">
        <f t="shared" si="3"/>
        <v>137.5</v>
      </c>
      <c r="I29">
        <f t="shared" si="1"/>
        <v>137.5</v>
      </c>
      <c r="L29">
        <v>11</v>
      </c>
      <c r="M29">
        <v>78.5</v>
      </c>
      <c r="O29" t="s">
        <v>37</v>
      </c>
    </row>
    <row r="30" spans="1:13" ht="12.75">
      <c r="A30" s="8">
        <v>37357</v>
      </c>
      <c r="B30" s="1">
        <f t="shared" si="5"/>
        <v>223</v>
      </c>
      <c r="C30">
        <v>101</v>
      </c>
      <c r="D30">
        <f t="shared" si="4"/>
        <v>11</v>
      </c>
      <c r="E30">
        <f t="shared" si="2"/>
        <v>0</v>
      </c>
      <c r="F30">
        <f t="shared" si="3"/>
        <v>139.5</v>
      </c>
      <c r="I30">
        <f t="shared" si="1"/>
        <v>139.5</v>
      </c>
      <c r="L30">
        <v>11</v>
      </c>
      <c r="M30">
        <v>76.5</v>
      </c>
    </row>
    <row r="31" spans="1:13" ht="12.75">
      <c r="A31" s="8">
        <v>37364</v>
      </c>
      <c r="B31" s="1">
        <f t="shared" si="5"/>
        <v>230</v>
      </c>
      <c r="C31">
        <v>108</v>
      </c>
      <c r="D31">
        <f t="shared" si="4"/>
        <v>14</v>
      </c>
      <c r="E31">
        <f t="shared" si="2"/>
        <v>0</v>
      </c>
      <c r="F31">
        <f t="shared" si="3"/>
        <v>141.5</v>
      </c>
      <c r="I31">
        <f t="shared" si="1"/>
        <v>141.5</v>
      </c>
      <c r="L31">
        <v>14</v>
      </c>
      <c r="M31">
        <v>74.5</v>
      </c>
    </row>
    <row r="32" spans="1:15" ht="12.75">
      <c r="A32" s="8">
        <v>37370</v>
      </c>
      <c r="B32" s="1">
        <f t="shared" si="5"/>
        <v>236</v>
      </c>
      <c r="C32">
        <v>114</v>
      </c>
      <c r="D32">
        <f t="shared" si="4"/>
        <v>18</v>
      </c>
      <c r="E32">
        <f t="shared" si="2"/>
        <v>0</v>
      </c>
      <c r="F32">
        <f t="shared" si="3"/>
        <v>144.5</v>
      </c>
      <c r="I32">
        <f t="shared" si="1"/>
        <v>144.5</v>
      </c>
      <c r="L32">
        <v>18</v>
      </c>
      <c r="M32">
        <v>71.5</v>
      </c>
      <c r="O32" t="s">
        <v>38</v>
      </c>
    </row>
    <row r="33" spans="1:13" ht="12.75">
      <c r="A33" s="8">
        <v>37378</v>
      </c>
      <c r="B33" s="1">
        <f t="shared" si="5"/>
        <v>244</v>
      </c>
      <c r="C33">
        <v>122</v>
      </c>
      <c r="D33">
        <f t="shared" si="4"/>
        <v>19</v>
      </c>
      <c r="E33">
        <f t="shared" si="2"/>
        <v>0</v>
      </c>
      <c r="F33">
        <f t="shared" si="3"/>
        <v>147.5</v>
      </c>
      <c r="I33">
        <f t="shared" si="1"/>
        <v>147.5</v>
      </c>
      <c r="L33">
        <v>19</v>
      </c>
      <c r="M33">
        <v>68.5</v>
      </c>
    </row>
    <row r="34" spans="1:13" ht="12.75">
      <c r="A34" s="8">
        <v>37384</v>
      </c>
      <c r="B34" s="1">
        <f t="shared" si="5"/>
        <v>250</v>
      </c>
      <c r="C34">
        <v>128</v>
      </c>
      <c r="D34">
        <f t="shared" si="4"/>
        <v>16</v>
      </c>
      <c r="E34">
        <f t="shared" si="2"/>
        <v>0</v>
      </c>
      <c r="F34">
        <f t="shared" si="3"/>
        <v>149.5</v>
      </c>
      <c r="I34">
        <f t="shared" si="1"/>
        <v>149.5</v>
      </c>
      <c r="L34">
        <v>16</v>
      </c>
      <c r="M34">
        <v>66.5</v>
      </c>
    </row>
    <row r="35" spans="1:15" ht="12.75">
      <c r="A35" s="8">
        <v>37391</v>
      </c>
      <c r="B35" s="1">
        <f t="shared" si="5"/>
        <v>257</v>
      </c>
      <c r="C35">
        <v>135</v>
      </c>
      <c r="D35">
        <f t="shared" si="4"/>
        <v>13.5</v>
      </c>
      <c r="E35">
        <f t="shared" si="2"/>
        <v>0</v>
      </c>
      <c r="F35">
        <f t="shared" si="3"/>
        <v>149.5</v>
      </c>
      <c r="I35">
        <f t="shared" si="1"/>
        <v>149.5</v>
      </c>
      <c r="L35">
        <v>13.5</v>
      </c>
      <c r="M35">
        <v>66.5</v>
      </c>
      <c r="O35" t="s">
        <v>39</v>
      </c>
    </row>
    <row r="36" spans="1:15" ht="12.75">
      <c r="A36" s="8">
        <v>37398</v>
      </c>
      <c r="B36" s="1">
        <f t="shared" si="5"/>
        <v>264</v>
      </c>
      <c r="C36">
        <v>142</v>
      </c>
      <c r="D36">
        <f t="shared" si="4"/>
        <v>4.5</v>
      </c>
      <c r="E36">
        <f t="shared" si="2"/>
        <v>0</v>
      </c>
      <c r="F36">
        <f t="shared" si="3"/>
        <v>149.5</v>
      </c>
      <c r="I36">
        <f t="shared" si="1"/>
        <v>149.5</v>
      </c>
      <c r="L36">
        <v>4.5</v>
      </c>
      <c r="M36">
        <v>66.5</v>
      </c>
      <c r="O36" t="s">
        <v>39</v>
      </c>
    </row>
    <row r="37" spans="1:15" ht="12.75">
      <c r="A37" s="8">
        <v>37399</v>
      </c>
      <c r="B37" s="1">
        <f t="shared" si="5"/>
        <v>265</v>
      </c>
      <c r="C37">
        <v>143</v>
      </c>
      <c r="D37">
        <f t="shared" si="4"/>
        <v>5</v>
      </c>
      <c r="E37">
        <f t="shared" si="2"/>
        <v>0</v>
      </c>
      <c r="F37" t="e">
        <f t="shared" si="3"/>
        <v>#VALUE!</v>
      </c>
      <c r="L37">
        <v>5</v>
      </c>
      <c r="M37" s="9" t="s">
        <v>40</v>
      </c>
      <c r="O37" t="s">
        <v>39</v>
      </c>
    </row>
    <row r="38" spans="1:15" ht="12.75">
      <c r="A38" s="8">
        <v>37401</v>
      </c>
      <c r="B38" s="1">
        <f t="shared" si="5"/>
        <v>267</v>
      </c>
      <c r="C38">
        <v>145</v>
      </c>
      <c r="D38">
        <v>0</v>
      </c>
      <c r="E38">
        <f>L38</f>
        <v>-2</v>
      </c>
      <c r="F38">
        <f t="shared" si="3"/>
        <v>154</v>
      </c>
      <c r="I38">
        <f>$F38+$E38</f>
        <v>152</v>
      </c>
      <c r="L38">
        <v>-2</v>
      </c>
      <c r="M38">
        <v>62</v>
      </c>
      <c r="O38" t="s">
        <v>43</v>
      </c>
    </row>
    <row r="39" ht="12.75"/>
    <row r="40" spans="1:15" ht="12.75">
      <c r="A40" s="8">
        <v>37406</v>
      </c>
      <c r="B40" s="1">
        <f t="shared" si="5"/>
        <v>272</v>
      </c>
      <c r="C40">
        <v>150</v>
      </c>
      <c r="D40">
        <v>2</v>
      </c>
      <c r="E40">
        <f>L40</f>
        <v>-1</v>
      </c>
      <c r="F40" t="e">
        <f t="shared" si="3"/>
        <v>#VALUE!</v>
      </c>
      <c r="L40">
        <v>-1</v>
      </c>
      <c r="M40" t="s">
        <v>40</v>
      </c>
      <c r="O40" t="s">
        <v>48</v>
      </c>
    </row>
    <row r="41" spans="1:15" ht="12.75">
      <c r="A41" s="8">
        <v>37410</v>
      </c>
      <c r="B41" s="1">
        <f t="shared" si="5"/>
        <v>276</v>
      </c>
      <c r="C41">
        <v>154</v>
      </c>
      <c r="D41">
        <v>5</v>
      </c>
      <c r="E41">
        <f>L41</f>
        <v>-1</v>
      </c>
      <c r="F41">
        <f t="shared" si="3"/>
        <v>147</v>
      </c>
      <c r="I41">
        <f>$F41+$E41</f>
        <v>146</v>
      </c>
      <c r="L41">
        <v>-1</v>
      </c>
      <c r="M41">
        <v>69</v>
      </c>
      <c r="O41" t="s">
        <v>52</v>
      </c>
    </row>
    <row r="42" spans="1:15" ht="12.75">
      <c r="A42" s="8">
        <v>37412</v>
      </c>
      <c r="B42" s="1">
        <f t="shared" si="5"/>
        <v>278</v>
      </c>
      <c r="C42">
        <v>156</v>
      </c>
      <c r="D42">
        <v>0</v>
      </c>
      <c r="E42">
        <f>L42</f>
        <v>-2</v>
      </c>
      <c r="F42" t="e">
        <f t="shared" si="3"/>
        <v>#VALUE!</v>
      </c>
      <c r="H42">
        <v>2</v>
      </c>
      <c r="I42">
        <v>143.5</v>
      </c>
      <c r="L42">
        <v>-2</v>
      </c>
      <c r="M42" t="s">
        <v>40</v>
      </c>
      <c r="O42" t="s">
        <v>52</v>
      </c>
    </row>
    <row r="43" spans="1:15" ht="12.75">
      <c r="A43" s="8">
        <v>37414</v>
      </c>
      <c r="B43" s="1">
        <f aca="true" t="shared" si="6" ref="B43:B48">$C43+122</f>
        <v>280</v>
      </c>
      <c r="C43">
        <v>158</v>
      </c>
      <c r="D43">
        <v>0</v>
      </c>
      <c r="E43">
        <v>-6</v>
      </c>
      <c r="F43" t="e">
        <f aca="true" t="shared" si="7" ref="F43:F48">$B$5-$M43</f>
        <v>#VALUE!</v>
      </c>
      <c r="H43">
        <v>0</v>
      </c>
      <c r="I43">
        <v>135</v>
      </c>
      <c r="L43">
        <v>0</v>
      </c>
      <c r="M43" t="s">
        <v>40</v>
      </c>
      <c r="O43" t="s">
        <v>59</v>
      </c>
    </row>
    <row r="44" spans="1:15" ht="12.75">
      <c r="A44" s="8">
        <v>37416</v>
      </c>
      <c r="B44" s="1">
        <f t="shared" si="6"/>
        <v>282</v>
      </c>
      <c r="C44">
        <v>160</v>
      </c>
      <c r="D44">
        <v>0</v>
      </c>
      <c r="E44">
        <f>L44</f>
        <v>0</v>
      </c>
      <c r="F44" t="e">
        <f t="shared" si="7"/>
        <v>#VALUE!</v>
      </c>
      <c r="H44">
        <v>3</v>
      </c>
      <c r="I44">
        <v>129</v>
      </c>
      <c r="L44">
        <v>0</v>
      </c>
      <c r="M44" t="s">
        <v>40</v>
      </c>
      <c r="O44" t="s">
        <v>58</v>
      </c>
    </row>
    <row r="45" spans="1:15" ht="12.75">
      <c r="A45" s="8">
        <v>37418</v>
      </c>
      <c r="B45" s="1">
        <f t="shared" si="6"/>
        <v>284</v>
      </c>
      <c r="C45">
        <v>162</v>
      </c>
      <c r="D45">
        <v>0</v>
      </c>
      <c r="E45">
        <v>-28.5</v>
      </c>
      <c r="F45">
        <f t="shared" si="7"/>
        <v>167</v>
      </c>
      <c r="H45">
        <v>11</v>
      </c>
      <c r="I45">
        <v>140</v>
      </c>
      <c r="M45">
        <v>49</v>
      </c>
      <c r="O45" t="s">
        <v>63</v>
      </c>
    </row>
    <row r="46" spans="1:15" ht="12.75">
      <c r="A46" s="8">
        <v>37421</v>
      </c>
      <c r="B46" s="1">
        <f t="shared" si="6"/>
        <v>287</v>
      </c>
      <c r="C46">
        <v>165</v>
      </c>
      <c r="D46">
        <v>0</v>
      </c>
      <c r="E46">
        <v>-26</v>
      </c>
      <c r="F46">
        <f t="shared" si="7"/>
        <v>162</v>
      </c>
      <c r="H46">
        <v>5</v>
      </c>
      <c r="I46">
        <f>$F46+$E46</f>
        <v>136</v>
      </c>
      <c r="M46">
        <v>54</v>
      </c>
      <c r="O46" t="s">
        <v>63</v>
      </c>
    </row>
    <row r="47" spans="1:15" ht="12.75">
      <c r="A47" s="8">
        <v>37425</v>
      </c>
      <c r="B47" s="1">
        <f t="shared" si="6"/>
        <v>291</v>
      </c>
      <c r="C47">
        <v>169</v>
      </c>
      <c r="D47">
        <v>0</v>
      </c>
      <c r="F47">
        <f t="shared" si="7"/>
        <v>216</v>
      </c>
      <c r="H47">
        <v>4</v>
      </c>
      <c r="I47">
        <f>$B$5-104</f>
        <v>112</v>
      </c>
      <c r="O47" t="s">
        <v>59</v>
      </c>
    </row>
    <row r="48" spans="1:15" ht="12.75">
      <c r="A48" s="8">
        <v>37427</v>
      </c>
      <c r="B48" s="1">
        <f t="shared" si="6"/>
        <v>293</v>
      </c>
      <c r="C48">
        <v>171</v>
      </c>
      <c r="D48">
        <v>2</v>
      </c>
      <c r="F48">
        <f t="shared" si="7"/>
        <v>216</v>
      </c>
      <c r="H48">
        <v>4</v>
      </c>
      <c r="I48">
        <f>$B$5-108</f>
        <v>108</v>
      </c>
      <c r="O48" t="s">
        <v>4</v>
      </c>
    </row>
    <row r="49" ht="12.75" customHeight="1"/>
    <row r="50" ht="12.75"/>
    <row r="51" spans="1:15" s="12" customFormat="1" ht="12.75">
      <c r="A51" s="10">
        <v>37403</v>
      </c>
      <c r="B51" s="11">
        <f>$C51+122</f>
        <v>269</v>
      </c>
      <c r="C51" s="12">
        <v>147</v>
      </c>
      <c r="D51" s="12">
        <v>0</v>
      </c>
      <c r="E51" s="12">
        <f>L51</f>
        <v>-1</v>
      </c>
      <c r="F51" s="12">
        <f>$B$5-$M51</f>
        <v>167.5</v>
      </c>
      <c r="I51" s="12">
        <f>$F51+$E51</f>
        <v>166.5</v>
      </c>
      <c r="L51" s="12">
        <v>-1</v>
      </c>
      <c r="M51" s="12">
        <v>48.5</v>
      </c>
      <c r="O51" s="12" t="s">
        <v>6</v>
      </c>
    </row>
    <row r="52" ht="12.75" customHeight="1"/>
    <row r="53" ht="12.75" customHeight="1"/>
    <row r="55" ht="12.75" customHeight="1"/>
    <row r="56" ht="12.75" customHeight="1"/>
    <row r="57" ht="12.75" customHeight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90" zoomScaleNormal="90" workbookViewId="0" topLeftCell="A5">
      <pane ySplit="4" topLeftCell="BM9" activePane="bottomLeft" state="frozen"/>
      <selection pane="topLeft" activeCell="A5" sqref="A5"/>
      <selection pane="bottomLeft" activeCell="H79" sqref="H78:H79"/>
    </sheetView>
  </sheetViews>
  <sheetFormatPr defaultColWidth="9.140625" defaultRowHeight="12.75"/>
  <cols>
    <col min="1" max="1" width="10.7109375" style="2" customWidth="1"/>
    <col min="2" max="14" width="8.8515625" style="0" customWidth="1"/>
    <col min="15" max="15" width="11.421875" style="0" customWidth="1"/>
    <col min="16" max="16384" width="8.8515625" style="0" customWidth="1"/>
  </cols>
  <sheetData>
    <row r="1" spans="1:14" ht="1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" ht="12.75">
      <c r="A2" s="2" t="s">
        <v>16</v>
      </c>
      <c r="B2">
        <v>31</v>
      </c>
    </row>
    <row r="3" spans="1:2" ht="12.75">
      <c r="A3" s="2" t="s">
        <v>11</v>
      </c>
      <c r="B3">
        <v>3</v>
      </c>
    </row>
    <row r="4" spans="1:2" ht="12.75">
      <c r="A4" s="2" t="s">
        <v>18</v>
      </c>
      <c r="B4">
        <v>1.5</v>
      </c>
    </row>
    <row r="5" spans="1:2" ht="12.75">
      <c r="A5" s="2" t="s">
        <v>19</v>
      </c>
      <c r="B5">
        <v>236</v>
      </c>
    </row>
    <row r="6" spans="1:2" ht="12.75">
      <c r="A6" s="2" t="s">
        <v>7</v>
      </c>
      <c r="B6">
        <v>204</v>
      </c>
    </row>
    <row r="7" spans="1:2" ht="12.75">
      <c r="A7" s="2" t="s">
        <v>20</v>
      </c>
      <c r="B7">
        <v>1</v>
      </c>
    </row>
    <row r="8" spans="1:15" s="7" customFormat="1" ht="51">
      <c r="A8" s="6" t="s">
        <v>9</v>
      </c>
      <c r="B8" s="7" t="s">
        <v>32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8</v>
      </c>
      <c r="L8" s="7" t="s">
        <v>21</v>
      </c>
      <c r="M8" s="7" t="s">
        <v>22</v>
      </c>
      <c r="N8" s="7" t="s">
        <v>23</v>
      </c>
      <c r="O8" s="7" t="s">
        <v>24</v>
      </c>
    </row>
    <row r="9" spans="1:15" ht="12.75">
      <c r="A9" s="8">
        <v>37200</v>
      </c>
      <c r="B9">
        <f aca="true" t="shared" si="0" ref="B9:B14">$C9+122-365</f>
        <v>66</v>
      </c>
      <c r="C9">
        <v>309</v>
      </c>
      <c r="D9">
        <v>3</v>
      </c>
      <c r="E9">
        <f>$B$7</f>
        <v>1</v>
      </c>
      <c r="F9">
        <f>$B$5-$M9</f>
        <v>32</v>
      </c>
      <c r="I9">
        <f aca="true" t="shared" si="1" ref="I9:I30">$F9-$E9</f>
        <v>31</v>
      </c>
      <c r="M9">
        <v>204</v>
      </c>
      <c r="O9" t="s">
        <v>46</v>
      </c>
    </row>
    <row r="10" spans="1:13" ht="12.75">
      <c r="A10" s="8">
        <v>37209</v>
      </c>
      <c r="B10">
        <f t="shared" si="0"/>
        <v>75</v>
      </c>
      <c r="C10">
        <v>318</v>
      </c>
      <c r="D10">
        <f>$L10-$B$7</f>
        <v>8</v>
      </c>
      <c r="E10">
        <f aca="true" t="shared" si="2" ref="E10:E40">$B$7</f>
        <v>1</v>
      </c>
      <c r="F10">
        <f aca="true" t="shared" si="3" ref="F10:F42">$B$5-$M10</f>
        <v>40</v>
      </c>
      <c r="I10">
        <f t="shared" si="1"/>
        <v>39</v>
      </c>
      <c r="L10">
        <v>9</v>
      </c>
      <c r="M10">
        <v>196</v>
      </c>
    </row>
    <row r="11" spans="1:13" ht="12.75">
      <c r="A11" s="8">
        <v>37215</v>
      </c>
      <c r="B11">
        <f t="shared" si="0"/>
        <v>81</v>
      </c>
      <c r="C11">
        <v>324</v>
      </c>
      <c r="D11">
        <f>$L11-$B$7</f>
        <v>8</v>
      </c>
      <c r="E11">
        <f t="shared" si="2"/>
        <v>1</v>
      </c>
      <c r="F11">
        <f t="shared" si="3"/>
        <v>43</v>
      </c>
      <c r="I11">
        <f t="shared" si="1"/>
        <v>42</v>
      </c>
      <c r="L11">
        <v>9</v>
      </c>
      <c r="M11">
        <v>193</v>
      </c>
    </row>
    <row r="12" spans="1:13" ht="12.75">
      <c r="A12" s="8">
        <v>37221</v>
      </c>
      <c r="B12">
        <f t="shared" si="0"/>
        <v>87</v>
      </c>
      <c r="C12">
        <v>330</v>
      </c>
      <c r="D12">
        <f>$L12-$B$7</f>
        <v>8</v>
      </c>
      <c r="E12">
        <f t="shared" si="2"/>
        <v>1</v>
      </c>
      <c r="F12">
        <f t="shared" si="3"/>
        <v>48.5</v>
      </c>
      <c r="I12">
        <f t="shared" si="1"/>
        <v>47.5</v>
      </c>
      <c r="L12">
        <v>9</v>
      </c>
      <c r="M12">
        <v>187.5</v>
      </c>
    </row>
    <row r="13" spans="1:15" ht="12.75">
      <c r="A13" s="8">
        <v>37243</v>
      </c>
      <c r="B13">
        <f t="shared" si="0"/>
        <v>109</v>
      </c>
      <c r="C13">
        <v>352</v>
      </c>
      <c r="E13">
        <f t="shared" si="2"/>
        <v>1</v>
      </c>
      <c r="F13">
        <f t="shared" si="3"/>
        <v>227</v>
      </c>
      <c r="M13">
        <v>9</v>
      </c>
      <c r="O13" t="s">
        <v>26</v>
      </c>
    </row>
    <row r="14" spans="1:13" ht="12.75">
      <c r="A14" s="8">
        <v>37251</v>
      </c>
      <c r="B14">
        <f t="shared" si="0"/>
        <v>117</v>
      </c>
      <c r="C14">
        <v>360</v>
      </c>
      <c r="D14">
        <f aca="true" t="shared" si="4" ref="D14:D30">$L14-$B$7</f>
        <v>8</v>
      </c>
      <c r="E14">
        <f t="shared" si="2"/>
        <v>1</v>
      </c>
      <c r="F14">
        <f t="shared" si="3"/>
        <v>77.5</v>
      </c>
      <c r="I14">
        <f t="shared" si="1"/>
        <v>76.5</v>
      </c>
      <c r="L14">
        <v>9</v>
      </c>
      <c r="M14">
        <v>158.5</v>
      </c>
    </row>
    <row r="15" spans="1:13" ht="12.75">
      <c r="A15" s="8">
        <v>37259</v>
      </c>
      <c r="B15">
        <f aca="true" t="shared" si="5" ref="B15:B42">$C15+122</f>
        <v>125</v>
      </c>
      <c r="C15">
        <v>3</v>
      </c>
      <c r="D15">
        <f t="shared" si="4"/>
        <v>7.5</v>
      </c>
      <c r="E15">
        <f t="shared" si="2"/>
        <v>1</v>
      </c>
      <c r="F15">
        <f t="shared" si="3"/>
        <v>84.5</v>
      </c>
      <c r="I15">
        <f t="shared" si="1"/>
        <v>83.5</v>
      </c>
      <c r="L15">
        <v>8.5</v>
      </c>
      <c r="M15">
        <v>151.5</v>
      </c>
    </row>
    <row r="16" spans="1:13" ht="12.75">
      <c r="A16" s="8">
        <v>37264</v>
      </c>
      <c r="B16">
        <f t="shared" si="5"/>
        <v>130</v>
      </c>
      <c r="C16">
        <v>8</v>
      </c>
      <c r="D16">
        <f t="shared" si="4"/>
        <v>8</v>
      </c>
      <c r="E16">
        <f t="shared" si="2"/>
        <v>1</v>
      </c>
      <c r="F16">
        <f t="shared" si="3"/>
        <v>89</v>
      </c>
      <c r="I16">
        <f t="shared" si="1"/>
        <v>88</v>
      </c>
      <c r="L16">
        <v>9</v>
      </c>
      <c r="M16">
        <v>147</v>
      </c>
    </row>
    <row r="17" spans="1:13" ht="12.75">
      <c r="A17" s="8">
        <v>37272</v>
      </c>
      <c r="B17">
        <f t="shared" si="5"/>
        <v>138</v>
      </c>
      <c r="C17">
        <v>16</v>
      </c>
      <c r="D17">
        <f t="shared" si="4"/>
        <v>7.5</v>
      </c>
      <c r="E17">
        <f t="shared" si="2"/>
        <v>1</v>
      </c>
      <c r="F17">
        <f t="shared" si="3"/>
        <v>96</v>
      </c>
      <c r="I17">
        <f t="shared" si="1"/>
        <v>95</v>
      </c>
      <c r="L17">
        <v>8.5</v>
      </c>
      <c r="M17">
        <v>140</v>
      </c>
    </row>
    <row r="18" spans="1:15" ht="12.75">
      <c r="A18" s="8">
        <v>37279</v>
      </c>
      <c r="B18">
        <f t="shared" si="5"/>
        <v>145</v>
      </c>
      <c r="C18">
        <v>23</v>
      </c>
      <c r="D18">
        <f t="shared" si="4"/>
        <v>8</v>
      </c>
      <c r="E18">
        <f t="shared" si="2"/>
        <v>1</v>
      </c>
      <c r="F18">
        <f t="shared" si="3"/>
        <v>118</v>
      </c>
      <c r="L18">
        <v>9</v>
      </c>
      <c r="M18">
        <v>118</v>
      </c>
      <c r="O18" t="s">
        <v>29</v>
      </c>
    </row>
    <row r="19" spans="1:13" ht="12.75">
      <c r="A19" s="8">
        <v>37286</v>
      </c>
      <c r="B19">
        <f t="shared" si="5"/>
        <v>152</v>
      </c>
      <c r="C19">
        <v>30</v>
      </c>
      <c r="D19">
        <f t="shared" si="4"/>
        <v>9</v>
      </c>
      <c r="E19">
        <f t="shared" si="2"/>
        <v>1</v>
      </c>
      <c r="F19">
        <f t="shared" si="3"/>
        <v>107.5</v>
      </c>
      <c r="I19">
        <f t="shared" si="1"/>
        <v>106.5</v>
      </c>
      <c r="L19">
        <v>10</v>
      </c>
      <c r="M19">
        <v>128.5</v>
      </c>
    </row>
    <row r="20" spans="1:13" ht="12.75">
      <c r="A20" s="8">
        <v>37293</v>
      </c>
      <c r="B20">
        <f t="shared" si="5"/>
        <v>159</v>
      </c>
      <c r="C20">
        <v>37</v>
      </c>
      <c r="D20">
        <f t="shared" si="4"/>
        <v>6</v>
      </c>
      <c r="E20">
        <f t="shared" si="2"/>
        <v>1</v>
      </c>
      <c r="F20">
        <f t="shared" si="3"/>
        <v>116</v>
      </c>
      <c r="I20">
        <f t="shared" si="1"/>
        <v>115</v>
      </c>
      <c r="L20">
        <v>7</v>
      </c>
      <c r="M20">
        <v>120</v>
      </c>
    </row>
    <row r="21" spans="1:13" ht="12.75">
      <c r="A21" s="8">
        <v>37300</v>
      </c>
      <c r="B21">
        <f t="shared" si="5"/>
        <v>166</v>
      </c>
      <c r="C21">
        <v>44</v>
      </c>
      <c r="D21">
        <f t="shared" si="4"/>
        <v>6.5</v>
      </c>
      <c r="E21">
        <f t="shared" si="2"/>
        <v>1</v>
      </c>
      <c r="F21">
        <f t="shared" si="3"/>
        <v>122.5</v>
      </c>
      <c r="I21">
        <f t="shared" si="1"/>
        <v>121.5</v>
      </c>
      <c r="L21">
        <v>7.5</v>
      </c>
      <c r="M21">
        <v>113.5</v>
      </c>
    </row>
    <row r="22" spans="1:13" ht="12.75">
      <c r="A22" s="8">
        <v>37308</v>
      </c>
      <c r="B22">
        <f t="shared" si="5"/>
        <v>174</v>
      </c>
      <c r="C22">
        <v>52</v>
      </c>
      <c r="D22">
        <f t="shared" si="4"/>
        <v>7</v>
      </c>
      <c r="E22">
        <f t="shared" si="2"/>
        <v>1</v>
      </c>
      <c r="F22">
        <f t="shared" si="3"/>
        <v>130.5</v>
      </c>
      <c r="I22">
        <f t="shared" si="1"/>
        <v>129.5</v>
      </c>
      <c r="L22">
        <v>8</v>
      </c>
      <c r="M22">
        <v>105.5</v>
      </c>
    </row>
    <row r="23" spans="1:13" ht="12.75">
      <c r="A23" s="8">
        <v>37315</v>
      </c>
      <c r="B23">
        <f t="shared" si="5"/>
        <v>181</v>
      </c>
      <c r="C23">
        <v>59</v>
      </c>
      <c r="D23">
        <f t="shared" si="4"/>
        <v>7</v>
      </c>
      <c r="E23">
        <f t="shared" si="2"/>
        <v>1</v>
      </c>
      <c r="F23">
        <f t="shared" si="3"/>
        <v>136.5</v>
      </c>
      <c r="I23">
        <f t="shared" si="1"/>
        <v>135.5</v>
      </c>
      <c r="L23">
        <v>8</v>
      </c>
      <c r="M23">
        <v>99.5</v>
      </c>
    </row>
    <row r="24" spans="1:13" ht="12.75">
      <c r="A24" s="8">
        <v>37321</v>
      </c>
      <c r="B24">
        <f t="shared" si="5"/>
        <v>187</v>
      </c>
      <c r="C24">
        <v>65</v>
      </c>
      <c r="D24">
        <f t="shared" si="4"/>
        <v>9.5</v>
      </c>
      <c r="E24">
        <f t="shared" si="2"/>
        <v>1</v>
      </c>
      <c r="F24">
        <f t="shared" si="3"/>
        <v>140.5</v>
      </c>
      <c r="I24">
        <f t="shared" si="1"/>
        <v>139.5</v>
      </c>
      <c r="L24">
        <v>10.5</v>
      </c>
      <c r="M24">
        <v>95.5</v>
      </c>
    </row>
    <row r="25" spans="1:13" ht="12.75">
      <c r="A25" s="8">
        <v>37328</v>
      </c>
      <c r="B25">
        <f t="shared" si="5"/>
        <v>194</v>
      </c>
      <c r="C25">
        <v>72</v>
      </c>
      <c r="D25">
        <f t="shared" si="4"/>
        <v>9</v>
      </c>
      <c r="E25">
        <f t="shared" si="2"/>
        <v>1</v>
      </c>
      <c r="F25">
        <f t="shared" si="3"/>
        <v>144.5</v>
      </c>
      <c r="I25">
        <f t="shared" si="1"/>
        <v>143.5</v>
      </c>
      <c r="L25">
        <v>10</v>
      </c>
      <c r="M25">
        <v>91.5</v>
      </c>
    </row>
    <row r="26" spans="1:13" ht="12.75">
      <c r="A26" s="8">
        <v>37335</v>
      </c>
      <c r="B26">
        <f t="shared" si="5"/>
        <v>201</v>
      </c>
      <c r="C26">
        <v>79</v>
      </c>
      <c r="D26">
        <f t="shared" si="4"/>
        <v>8</v>
      </c>
      <c r="E26">
        <f t="shared" si="2"/>
        <v>1</v>
      </c>
      <c r="F26">
        <f t="shared" si="3"/>
        <v>148</v>
      </c>
      <c r="I26">
        <f t="shared" si="1"/>
        <v>147</v>
      </c>
      <c r="L26">
        <v>9</v>
      </c>
      <c r="M26">
        <v>88</v>
      </c>
    </row>
    <row r="27" spans="1:13" ht="12.75">
      <c r="A27" s="8">
        <v>37342</v>
      </c>
      <c r="B27" s="1">
        <f t="shared" si="5"/>
        <v>208</v>
      </c>
      <c r="C27">
        <v>86</v>
      </c>
      <c r="D27">
        <f t="shared" si="4"/>
        <v>7.5</v>
      </c>
      <c r="E27">
        <f t="shared" si="2"/>
        <v>1</v>
      </c>
      <c r="F27">
        <f t="shared" si="3"/>
        <v>150.5</v>
      </c>
      <c r="I27">
        <f t="shared" si="1"/>
        <v>149.5</v>
      </c>
      <c r="L27">
        <v>8.5</v>
      </c>
      <c r="M27">
        <v>85.5</v>
      </c>
    </row>
    <row r="28" spans="1:15" ht="12.75">
      <c r="A28" s="8">
        <v>37350</v>
      </c>
      <c r="B28" s="1">
        <f t="shared" si="5"/>
        <v>216</v>
      </c>
      <c r="C28">
        <v>94</v>
      </c>
      <c r="D28">
        <f t="shared" si="4"/>
        <v>10</v>
      </c>
      <c r="E28">
        <f t="shared" si="2"/>
        <v>1</v>
      </c>
      <c r="F28">
        <f t="shared" si="3"/>
        <v>153.5</v>
      </c>
      <c r="I28">
        <f t="shared" si="1"/>
        <v>152.5</v>
      </c>
      <c r="L28">
        <v>11</v>
      </c>
      <c r="M28">
        <v>82.5</v>
      </c>
      <c r="O28" t="s">
        <v>37</v>
      </c>
    </row>
    <row r="29" spans="1:15" ht="12.75">
      <c r="A29" s="8">
        <v>37352</v>
      </c>
      <c r="B29" s="1">
        <f t="shared" si="5"/>
        <v>218</v>
      </c>
      <c r="C29">
        <v>96</v>
      </c>
      <c r="D29">
        <f t="shared" si="4"/>
        <v>9</v>
      </c>
      <c r="E29">
        <f t="shared" si="2"/>
        <v>1</v>
      </c>
      <c r="F29">
        <f t="shared" si="3"/>
        <v>154</v>
      </c>
      <c r="I29">
        <f t="shared" si="1"/>
        <v>153</v>
      </c>
      <c r="L29">
        <v>10</v>
      </c>
      <c r="M29">
        <v>82</v>
      </c>
      <c r="O29" t="s">
        <v>37</v>
      </c>
    </row>
    <row r="30" spans="1:13" ht="12.75">
      <c r="A30" s="8">
        <v>37357</v>
      </c>
      <c r="B30" s="1">
        <f t="shared" si="5"/>
        <v>223</v>
      </c>
      <c r="C30">
        <v>101</v>
      </c>
      <c r="D30">
        <f t="shared" si="4"/>
        <v>8</v>
      </c>
      <c r="E30">
        <f t="shared" si="2"/>
        <v>1</v>
      </c>
      <c r="F30">
        <f t="shared" si="3"/>
        <v>156</v>
      </c>
      <c r="I30">
        <f t="shared" si="1"/>
        <v>155</v>
      </c>
      <c r="L30">
        <v>9</v>
      </c>
      <c r="M30">
        <v>80</v>
      </c>
    </row>
    <row r="31" spans="1:13" ht="12.75">
      <c r="A31" s="8">
        <v>37364</v>
      </c>
      <c r="B31" s="1">
        <f t="shared" si="5"/>
        <v>230</v>
      </c>
      <c r="C31">
        <v>108</v>
      </c>
      <c r="D31">
        <f aca="true" t="shared" si="6" ref="D31:D40">$L31-$B$7</f>
        <v>9.5</v>
      </c>
      <c r="E31">
        <f t="shared" si="2"/>
        <v>1</v>
      </c>
      <c r="F31">
        <f t="shared" si="3"/>
        <v>158.5</v>
      </c>
      <c r="I31">
        <f aca="true" t="shared" si="7" ref="I31:I42">$F31-$E31</f>
        <v>157.5</v>
      </c>
      <c r="L31">
        <v>10.5</v>
      </c>
      <c r="M31">
        <v>77.5</v>
      </c>
    </row>
    <row r="32" spans="1:13" ht="12.75">
      <c r="A32" s="8">
        <v>37370</v>
      </c>
      <c r="B32" s="1">
        <f t="shared" si="5"/>
        <v>236</v>
      </c>
      <c r="C32">
        <v>114</v>
      </c>
      <c r="D32">
        <f t="shared" si="6"/>
        <v>10</v>
      </c>
      <c r="E32">
        <f t="shared" si="2"/>
        <v>1</v>
      </c>
      <c r="F32">
        <f t="shared" si="3"/>
        <v>160.5</v>
      </c>
      <c r="I32">
        <f t="shared" si="7"/>
        <v>159.5</v>
      </c>
      <c r="L32">
        <v>11</v>
      </c>
      <c r="M32">
        <v>75.5</v>
      </c>
    </row>
    <row r="33" spans="1:13" ht="12.75">
      <c r="A33" s="8">
        <v>37378</v>
      </c>
      <c r="B33" s="1">
        <f t="shared" si="5"/>
        <v>244</v>
      </c>
      <c r="C33">
        <v>122</v>
      </c>
      <c r="D33">
        <f t="shared" si="6"/>
        <v>13</v>
      </c>
      <c r="E33">
        <f t="shared" si="2"/>
        <v>1</v>
      </c>
      <c r="F33">
        <f t="shared" si="3"/>
        <v>164</v>
      </c>
      <c r="I33">
        <f t="shared" si="7"/>
        <v>163</v>
      </c>
      <c r="L33">
        <v>14</v>
      </c>
      <c r="M33">
        <v>72</v>
      </c>
    </row>
    <row r="34" spans="1:13" ht="12.75">
      <c r="A34" s="8">
        <v>37384</v>
      </c>
      <c r="B34" s="1">
        <f t="shared" si="5"/>
        <v>250</v>
      </c>
      <c r="C34">
        <v>128</v>
      </c>
      <c r="D34">
        <f t="shared" si="6"/>
        <v>11</v>
      </c>
      <c r="E34">
        <f t="shared" si="2"/>
        <v>1</v>
      </c>
      <c r="F34">
        <f t="shared" si="3"/>
        <v>166.5</v>
      </c>
      <c r="I34">
        <f t="shared" si="7"/>
        <v>165.5</v>
      </c>
      <c r="L34">
        <v>12</v>
      </c>
      <c r="M34">
        <v>69.5</v>
      </c>
    </row>
    <row r="35" spans="1:15" ht="12.75">
      <c r="A35" s="8">
        <v>37391</v>
      </c>
      <c r="B35" s="1">
        <f t="shared" si="5"/>
        <v>257</v>
      </c>
      <c r="C35">
        <v>135</v>
      </c>
      <c r="D35">
        <f t="shared" si="6"/>
        <v>15</v>
      </c>
      <c r="E35">
        <f>$B$7</f>
        <v>1</v>
      </c>
      <c r="F35">
        <f t="shared" si="3"/>
        <v>166.5</v>
      </c>
      <c r="I35">
        <f t="shared" si="7"/>
        <v>165.5</v>
      </c>
      <c r="L35">
        <v>16</v>
      </c>
      <c r="M35">
        <v>69.5</v>
      </c>
      <c r="O35" t="s">
        <v>39</v>
      </c>
    </row>
    <row r="36" spans="1:15" ht="12.75">
      <c r="A36" s="8">
        <v>37398</v>
      </c>
      <c r="B36" s="1">
        <f t="shared" si="5"/>
        <v>264</v>
      </c>
      <c r="C36">
        <v>142</v>
      </c>
      <c r="D36" t="e">
        <f t="shared" si="6"/>
        <v>#VALUE!</v>
      </c>
      <c r="E36">
        <f t="shared" si="2"/>
        <v>1</v>
      </c>
      <c r="F36" t="e">
        <f t="shared" si="3"/>
        <v>#VALUE!</v>
      </c>
      <c r="L36" s="9" t="s">
        <v>40</v>
      </c>
      <c r="M36" s="9" t="s">
        <v>40</v>
      </c>
      <c r="O36" t="s">
        <v>41</v>
      </c>
    </row>
    <row r="37" spans="1:15" ht="12.75">
      <c r="A37" s="8">
        <v>37399</v>
      </c>
      <c r="B37" s="1">
        <f t="shared" si="5"/>
        <v>265</v>
      </c>
      <c r="C37">
        <v>143</v>
      </c>
      <c r="D37">
        <f t="shared" si="6"/>
        <v>5</v>
      </c>
      <c r="E37">
        <f t="shared" si="2"/>
        <v>1</v>
      </c>
      <c r="F37" t="e">
        <f t="shared" si="3"/>
        <v>#VALUE!</v>
      </c>
      <c r="L37">
        <v>6</v>
      </c>
      <c r="M37" s="9" t="s">
        <v>40</v>
      </c>
      <c r="O37" t="s">
        <v>41</v>
      </c>
    </row>
    <row r="38" spans="1:15" ht="12.75">
      <c r="A38" s="8">
        <v>37401</v>
      </c>
      <c r="B38" s="1">
        <f t="shared" si="5"/>
        <v>267</v>
      </c>
      <c r="C38">
        <v>145</v>
      </c>
      <c r="D38">
        <f t="shared" si="6"/>
        <v>2</v>
      </c>
      <c r="E38">
        <f t="shared" si="2"/>
        <v>1</v>
      </c>
      <c r="F38">
        <f t="shared" si="3"/>
        <v>176</v>
      </c>
      <c r="I38">
        <f t="shared" si="7"/>
        <v>175</v>
      </c>
      <c r="L38">
        <v>3</v>
      </c>
      <c r="M38">
        <v>60</v>
      </c>
      <c r="O38" t="s">
        <v>50</v>
      </c>
    </row>
    <row r="39" spans="1:15" ht="12.75">
      <c r="A39" s="8">
        <v>37403</v>
      </c>
      <c r="B39" s="1">
        <f t="shared" si="5"/>
        <v>269</v>
      </c>
      <c r="C39">
        <v>147</v>
      </c>
      <c r="D39">
        <f t="shared" si="6"/>
        <v>2</v>
      </c>
      <c r="E39">
        <f t="shared" si="2"/>
        <v>1</v>
      </c>
      <c r="F39">
        <f t="shared" si="3"/>
        <v>177</v>
      </c>
      <c r="I39">
        <f t="shared" si="7"/>
        <v>176</v>
      </c>
      <c r="L39">
        <v>3</v>
      </c>
      <c r="M39">
        <v>59</v>
      </c>
      <c r="O39" t="s">
        <v>50</v>
      </c>
    </row>
    <row r="40" spans="1:15" ht="12.75">
      <c r="A40" s="8">
        <v>37406</v>
      </c>
      <c r="B40" s="1">
        <f t="shared" si="5"/>
        <v>272</v>
      </c>
      <c r="C40">
        <v>150</v>
      </c>
      <c r="D40">
        <f t="shared" si="6"/>
        <v>4</v>
      </c>
      <c r="E40">
        <f t="shared" si="2"/>
        <v>1</v>
      </c>
      <c r="F40" t="e">
        <f t="shared" si="3"/>
        <v>#VALUE!</v>
      </c>
      <c r="L40">
        <v>5</v>
      </c>
      <c r="M40" t="s">
        <v>40</v>
      </c>
      <c r="O40" t="s">
        <v>49</v>
      </c>
    </row>
    <row r="41" spans="1:15" ht="12.75">
      <c r="A41" s="8">
        <v>37410</v>
      </c>
      <c r="B41" s="1">
        <f t="shared" si="5"/>
        <v>276</v>
      </c>
      <c r="C41">
        <v>154</v>
      </c>
      <c r="D41">
        <v>6</v>
      </c>
      <c r="E41">
        <v>0</v>
      </c>
      <c r="F41">
        <f t="shared" si="3"/>
        <v>163</v>
      </c>
      <c r="I41">
        <f>$F41+$E41</f>
        <v>163</v>
      </c>
      <c r="L41">
        <v>0</v>
      </c>
      <c r="M41">
        <v>73</v>
      </c>
      <c r="O41" t="s">
        <v>49</v>
      </c>
    </row>
    <row r="42" spans="1:15" ht="12.75">
      <c r="A42" s="8">
        <v>37412</v>
      </c>
      <c r="B42" s="1">
        <f t="shared" si="5"/>
        <v>278</v>
      </c>
      <c r="C42">
        <v>156</v>
      </c>
      <c r="D42">
        <v>0</v>
      </c>
      <c r="E42">
        <v>0</v>
      </c>
      <c r="F42">
        <f t="shared" si="3"/>
        <v>157</v>
      </c>
      <c r="G42">
        <v>2.5</v>
      </c>
      <c r="H42">
        <v>2</v>
      </c>
      <c r="I42">
        <f t="shared" si="7"/>
        <v>157</v>
      </c>
      <c r="J42">
        <f>I42+G42</f>
        <v>159.5</v>
      </c>
      <c r="M42">
        <v>79</v>
      </c>
      <c r="O42" t="s">
        <v>53</v>
      </c>
    </row>
    <row r="43" spans="1:15" ht="12.75">
      <c r="A43" s="8">
        <v>37414</v>
      </c>
      <c r="B43" s="1">
        <f aca="true" t="shared" si="8" ref="B43:B48">$C43+122</f>
        <v>280</v>
      </c>
      <c r="C43">
        <v>158</v>
      </c>
      <c r="D43">
        <v>0</v>
      </c>
      <c r="E43">
        <v>-4</v>
      </c>
      <c r="F43">
        <f aca="true" t="shared" si="9" ref="F43:F48">$B$5-$M43</f>
        <v>173.5</v>
      </c>
      <c r="H43">
        <v>3</v>
      </c>
      <c r="I43">
        <v>149.5</v>
      </c>
      <c r="M43">
        <v>62.5</v>
      </c>
      <c r="O43" t="s">
        <v>60</v>
      </c>
    </row>
    <row r="44" spans="1:15" ht="12.75">
      <c r="A44" s="8">
        <v>37416</v>
      </c>
      <c r="B44" s="1">
        <f t="shared" si="8"/>
        <v>282</v>
      </c>
      <c r="C44">
        <v>160</v>
      </c>
      <c r="D44">
        <v>0</v>
      </c>
      <c r="E44">
        <v>-8</v>
      </c>
      <c r="F44">
        <f t="shared" si="9"/>
        <v>149</v>
      </c>
      <c r="H44">
        <v>2</v>
      </c>
      <c r="I44">
        <f>$F44+$E44</f>
        <v>141</v>
      </c>
      <c r="M44">
        <v>87</v>
      </c>
      <c r="O44" t="s">
        <v>57</v>
      </c>
    </row>
    <row r="45" spans="1:15" ht="12.75">
      <c r="A45" s="8">
        <v>37418</v>
      </c>
      <c r="B45" s="1">
        <f t="shared" si="8"/>
        <v>284</v>
      </c>
      <c r="C45">
        <v>162</v>
      </c>
      <c r="D45">
        <v>0</v>
      </c>
      <c r="E45">
        <v>-7.5</v>
      </c>
      <c r="F45">
        <f t="shared" si="9"/>
        <v>150.5</v>
      </c>
      <c r="H45">
        <v>5</v>
      </c>
      <c r="I45">
        <f>$F45+$E45</f>
        <v>143</v>
      </c>
      <c r="M45">
        <v>85.5</v>
      </c>
      <c r="O45" t="s">
        <v>64</v>
      </c>
    </row>
    <row r="46" spans="1:15" ht="12.75">
      <c r="A46" s="8">
        <v>37421</v>
      </c>
      <c r="B46" s="1">
        <f t="shared" si="8"/>
        <v>287</v>
      </c>
      <c r="C46">
        <v>165</v>
      </c>
      <c r="D46">
        <v>0</v>
      </c>
      <c r="E46">
        <v>-11</v>
      </c>
      <c r="F46">
        <f t="shared" si="9"/>
        <v>164</v>
      </c>
      <c r="H46">
        <v>6</v>
      </c>
      <c r="I46">
        <f>$F46+$E46</f>
        <v>153</v>
      </c>
      <c r="M46">
        <v>72</v>
      </c>
      <c r="O46" t="s">
        <v>0</v>
      </c>
    </row>
    <row r="47" spans="1:15" ht="12.75">
      <c r="A47" s="8">
        <v>37425</v>
      </c>
      <c r="B47" s="1">
        <f t="shared" si="8"/>
        <v>291</v>
      </c>
      <c r="C47">
        <v>169</v>
      </c>
      <c r="D47">
        <v>0</v>
      </c>
      <c r="E47">
        <v>-22</v>
      </c>
      <c r="F47">
        <f t="shared" si="9"/>
        <v>149</v>
      </c>
      <c r="H47">
        <v>4</v>
      </c>
      <c r="I47">
        <f>$F47+$E47</f>
        <v>127</v>
      </c>
      <c r="M47">
        <v>87</v>
      </c>
      <c r="O47" t="s">
        <v>60</v>
      </c>
    </row>
    <row r="48" spans="1:15" ht="12.75">
      <c r="A48" s="8">
        <v>37427</v>
      </c>
      <c r="B48" s="1">
        <f t="shared" si="8"/>
        <v>293</v>
      </c>
      <c r="C48">
        <v>171</v>
      </c>
      <c r="D48">
        <v>2</v>
      </c>
      <c r="E48">
        <v>-29</v>
      </c>
      <c r="F48">
        <f t="shared" si="9"/>
        <v>144</v>
      </c>
      <c r="H48">
        <v>5</v>
      </c>
      <c r="I48">
        <f>$F48+$E48</f>
        <v>115</v>
      </c>
      <c r="M48">
        <v>92</v>
      </c>
      <c r="O48" t="s">
        <v>60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90" zoomScaleNormal="90" workbookViewId="0" topLeftCell="A5">
      <pane ySplit="4" topLeftCell="BM13" activePane="bottomLeft" state="frozen"/>
      <selection pane="topLeft" activeCell="A5" sqref="A5"/>
      <selection pane="bottomLeft" activeCell="O49" sqref="O49"/>
    </sheetView>
  </sheetViews>
  <sheetFormatPr defaultColWidth="9.140625" defaultRowHeight="12.75"/>
  <cols>
    <col min="1" max="1" width="12.421875" style="2" customWidth="1"/>
    <col min="2" max="2" width="8.8515625" style="0" customWidth="1"/>
    <col min="3" max="3" width="11.140625" style="0" customWidth="1"/>
    <col min="4" max="14" width="8.8515625" style="0" customWidth="1"/>
    <col min="15" max="15" width="11.7109375" style="0" customWidth="1"/>
    <col min="16" max="16384" width="8.8515625" style="0" customWidth="1"/>
  </cols>
  <sheetData>
    <row r="1" ht="12.75" customHeight="1">
      <c r="A1" s="5" t="s">
        <v>35</v>
      </c>
    </row>
    <row r="2" spans="1:2" ht="12.75">
      <c r="A2" s="2" t="s">
        <v>16</v>
      </c>
      <c r="B2">
        <v>31</v>
      </c>
    </row>
    <row r="3" spans="1:2" ht="12.75">
      <c r="A3" s="2" t="s">
        <v>11</v>
      </c>
      <c r="B3">
        <v>4</v>
      </c>
    </row>
    <row r="4" spans="1:2" ht="12.75">
      <c r="A4" s="2" t="s">
        <v>18</v>
      </c>
      <c r="B4">
        <v>1.5</v>
      </c>
    </row>
    <row r="5" spans="1:2" ht="12.75">
      <c r="A5" s="2" t="s">
        <v>19</v>
      </c>
      <c r="B5">
        <v>226</v>
      </c>
    </row>
    <row r="6" spans="1:2" ht="12.75">
      <c r="A6" s="2" t="s">
        <v>7</v>
      </c>
      <c r="B6">
        <v>195</v>
      </c>
    </row>
    <row r="7" spans="1:4" ht="12.75">
      <c r="A7" s="2" t="s">
        <v>20</v>
      </c>
      <c r="B7">
        <v>0</v>
      </c>
      <c r="C7" t="s">
        <v>31</v>
      </c>
      <c r="D7">
        <v>11</v>
      </c>
    </row>
    <row r="8" spans="1:15" s="7" customFormat="1" ht="51">
      <c r="A8" s="6" t="s">
        <v>9</v>
      </c>
      <c r="B8" s="7" t="s">
        <v>32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8</v>
      </c>
      <c r="L8" s="7" t="s">
        <v>21</v>
      </c>
      <c r="M8" s="7" t="s">
        <v>22</v>
      </c>
      <c r="N8" s="7" t="s">
        <v>23</v>
      </c>
      <c r="O8" s="7" t="s">
        <v>24</v>
      </c>
    </row>
    <row r="9" spans="1:15" ht="12.75">
      <c r="A9" s="8">
        <v>37200</v>
      </c>
      <c r="B9">
        <f aca="true" t="shared" si="0" ref="B9:B14">$C9+122-365</f>
        <v>66</v>
      </c>
      <c r="C9">
        <v>309</v>
      </c>
      <c r="D9">
        <v>4</v>
      </c>
      <c r="E9">
        <v>0</v>
      </c>
      <c r="F9">
        <f>$B$5-$M9</f>
        <v>31</v>
      </c>
      <c r="I9">
        <v>31</v>
      </c>
      <c r="M9">
        <v>195</v>
      </c>
      <c r="O9" t="s">
        <v>45</v>
      </c>
    </row>
    <row r="10" spans="1:15" ht="12.75">
      <c r="A10" s="8">
        <v>37209</v>
      </c>
      <c r="B10">
        <f t="shared" si="0"/>
        <v>75</v>
      </c>
      <c r="C10">
        <v>318</v>
      </c>
      <c r="D10">
        <f aca="true" t="shared" si="1" ref="D10:D18">$L10-$B$7</f>
        <v>9</v>
      </c>
      <c r="E10">
        <v>0</v>
      </c>
      <c r="F10">
        <f>$B$5-$M10</f>
        <v>41</v>
      </c>
      <c r="I10">
        <f aca="true" t="shared" si="2" ref="I10:I35">$F10-$E10</f>
        <v>41</v>
      </c>
      <c r="L10">
        <v>9</v>
      </c>
      <c r="M10">
        <v>185</v>
      </c>
      <c r="O10" t="s">
        <v>25</v>
      </c>
    </row>
    <row r="11" spans="1:13" ht="12.75">
      <c r="A11" s="8">
        <v>37215</v>
      </c>
      <c r="B11">
        <f t="shared" si="0"/>
        <v>81</v>
      </c>
      <c r="C11">
        <v>324</v>
      </c>
      <c r="D11">
        <f t="shared" si="1"/>
        <v>9</v>
      </c>
      <c r="E11">
        <v>0</v>
      </c>
      <c r="F11">
        <f>$B$5-$M11</f>
        <v>43.5</v>
      </c>
      <c r="I11">
        <f t="shared" si="2"/>
        <v>43.5</v>
      </c>
      <c r="L11">
        <v>9</v>
      </c>
      <c r="M11">
        <v>182.5</v>
      </c>
    </row>
    <row r="12" spans="1:13" ht="12.75">
      <c r="A12" s="8">
        <v>37221</v>
      </c>
      <c r="B12">
        <f t="shared" si="0"/>
        <v>87</v>
      </c>
      <c r="C12">
        <v>330</v>
      </c>
      <c r="D12">
        <f t="shared" si="1"/>
        <v>8.5</v>
      </c>
      <c r="E12">
        <v>0</v>
      </c>
      <c r="F12">
        <f>$B$5-$M12</f>
        <v>50</v>
      </c>
      <c r="I12">
        <f t="shared" si="2"/>
        <v>50</v>
      </c>
      <c r="L12">
        <v>8.5</v>
      </c>
      <c r="M12">
        <v>176</v>
      </c>
    </row>
    <row r="13" spans="1:15" ht="12.75">
      <c r="A13" s="8">
        <v>37243</v>
      </c>
      <c r="B13">
        <f t="shared" si="0"/>
        <v>109</v>
      </c>
      <c r="C13">
        <v>352</v>
      </c>
      <c r="D13">
        <f t="shared" si="1"/>
        <v>8.75</v>
      </c>
      <c r="E13">
        <v>0</v>
      </c>
      <c r="L13">
        <v>8.75</v>
      </c>
      <c r="O13" t="s">
        <v>26</v>
      </c>
    </row>
    <row r="14" spans="1:13" ht="12.75">
      <c r="A14" s="8">
        <v>37251</v>
      </c>
      <c r="B14">
        <f t="shared" si="0"/>
        <v>117</v>
      </c>
      <c r="C14">
        <v>360</v>
      </c>
      <c r="D14">
        <f t="shared" si="1"/>
        <v>9</v>
      </c>
      <c r="E14">
        <v>0</v>
      </c>
      <c r="F14">
        <f>$B$5-$M14</f>
        <v>78</v>
      </c>
      <c r="I14">
        <f t="shared" si="2"/>
        <v>78</v>
      </c>
      <c r="L14">
        <v>9</v>
      </c>
      <c r="M14">
        <v>148</v>
      </c>
    </row>
    <row r="15" spans="1:13" ht="12.75">
      <c r="A15" s="8">
        <v>37259</v>
      </c>
      <c r="B15">
        <f aca="true" t="shared" si="3" ref="B15:B42">$C15+122</f>
        <v>125</v>
      </c>
      <c r="C15">
        <v>3</v>
      </c>
      <c r="D15">
        <f t="shared" si="1"/>
        <v>9.5</v>
      </c>
      <c r="E15">
        <v>0</v>
      </c>
      <c r="F15">
        <f>$B$5-$M15</f>
        <v>84.5</v>
      </c>
      <c r="I15">
        <f t="shared" si="2"/>
        <v>84.5</v>
      </c>
      <c r="L15">
        <v>9.5</v>
      </c>
      <c r="M15">
        <v>141.5</v>
      </c>
    </row>
    <row r="16" spans="1:13" ht="12.75">
      <c r="A16" s="8">
        <v>37264</v>
      </c>
      <c r="B16">
        <f t="shared" si="3"/>
        <v>130</v>
      </c>
      <c r="C16">
        <v>8</v>
      </c>
      <c r="D16">
        <f t="shared" si="1"/>
        <v>9.5</v>
      </c>
      <c r="E16">
        <v>0</v>
      </c>
      <c r="F16">
        <f>$B$5-$M16</f>
        <v>90</v>
      </c>
      <c r="I16">
        <f t="shared" si="2"/>
        <v>90</v>
      </c>
      <c r="L16">
        <v>9.5</v>
      </c>
      <c r="M16">
        <v>136</v>
      </c>
    </row>
    <row r="17" spans="1:13" ht="12.75">
      <c r="A17" s="8">
        <v>37272</v>
      </c>
      <c r="B17">
        <f t="shared" si="3"/>
        <v>138</v>
      </c>
      <c r="C17">
        <v>16</v>
      </c>
      <c r="D17">
        <f t="shared" si="1"/>
        <v>9.5</v>
      </c>
      <c r="E17">
        <v>0</v>
      </c>
      <c r="F17">
        <f>$B$5-$M17</f>
        <v>96.5</v>
      </c>
      <c r="I17">
        <f t="shared" si="2"/>
        <v>96.5</v>
      </c>
      <c r="L17">
        <v>9.5</v>
      </c>
      <c r="M17">
        <v>129.5</v>
      </c>
    </row>
    <row r="18" spans="1:15" ht="12.75">
      <c r="A18" s="8">
        <v>37279</v>
      </c>
      <c r="B18">
        <f t="shared" si="3"/>
        <v>145</v>
      </c>
      <c r="C18">
        <v>23</v>
      </c>
      <c r="D18">
        <f t="shared" si="1"/>
        <v>6</v>
      </c>
      <c r="E18">
        <f>$D$7</f>
        <v>11</v>
      </c>
      <c r="F18">
        <f>$B$5-$M18+11</f>
        <v>113</v>
      </c>
      <c r="I18">
        <f t="shared" si="2"/>
        <v>102</v>
      </c>
      <c r="L18">
        <v>6</v>
      </c>
      <c r="M18">
        <v>124</v>
      </c>
      <c r="O18" t="s">
        <v>30</v>
      </c>
    </row>
    <row r="19" spans="1:13" ht="12.75">
      <c r="A19" s="8">
        <v>37286</v>
      </c>
      <c r="B19">
        <f t="shared" si="3"/>
        <v>152</v>
      </c>
      <c r="C19">
        <v>30</v>
      </c>
      <c r="D19">
        <f aca="true" t="shared" si="4" ref="D19:D36">$L19-$D$7</f>
        <v>6</v>
      </c>
      <c r="E19">
        <f>$D$7</f>
        <v>11</v>
      </c>
      <c r="F19">
        <f aca="true" t="shared" si="5" ref="F19:F35">$B$5-$M19+11</f>
        <v>112.5</v>
      </c>
      <c r="I19">
        <f t="shared" si="2"/>
        <v>101.5</v>
      </c>
      <c r="L19">
        <v>17</v>
      </c>
      <c r="M19">
        <v>124.5</v>
      </c>
    </row>
    <row r="20" spans="1:13" ht="12.75">
      <c r="A20" s="8">
        <v>37293</v>
      </c>
      <c r="B20">
        <f t="shared" si="3"/>
        <v>159</v>
      </c>
      <c r="C20">
        <v>37</v>
      </c>
      <c r="D20">
        <f t="shared" si="4"/>
        <v>2.5</v>
      </c>
      <c r="E20">
        <f aca="true" t="shared" si="6" ref="E20:E35">$D$7</f>
        <v>11</v>
      </c>
      <c r="F20">
        <f t="shared" si="5"/>
        <v>121</v>
      </c>
      <c r="I20">
        <f t="shared" si="2"/>
        <v>110</v>
      </c>
      <c r="L20">
        <v>13.5</v>
      </c>
      <c r="M20">
        <v>116</v>
      </c>
    </row>
    <row r="21" spans="1:13" ht="12.75">
      <c r="A21" s="8">
        <v>37300</v>
      </c>
      <c r="B21">
        <f t="shared" si="3"/>
        <v>166</v>
      </c>
      <c r="C21">
        <v>44</v>
      </c>
      <c r="D21">
        <f t="shared" si="4"/>
        <v>2.5</v>
      </c>
      <c r="E21">
        <f t="shared" si="6"/>
        <v>11</v>
      </c>
      <c r="F21">
        <f t="shared" si="5"/>
        <v>128</v>
      </c>
      <c r="I21">
        <f t="shared" si="2"/>
        <v>117</v>
      </c>
      <c r="L21">
        <v>13.5</v>
      </c>
      <c r="M21">
        <v>109</v>
      </c>
    </row>
    <row r="22" spans="1:13" ht="12.75">
      <c r="A22" s="8">
        <v>37308</v>
      </c>
      <c r="B22">
        <f t="shared" si="3"/>
        <v>174</v>
      </c>
      <c r="C22">
        <v>52</v>
      </c>
      <c r="D22">
        <f t="shared" si="4"/>
        <v>3.5</v>
      </c>
      <c r="E22">
        <f t="shared" si="6"/>
        <v>11</v>
      </c>
      <c r="F22">
        <f t="shared" si="5"/>
        <v>135.5</v>
      </c>
      <c r="I22">
        <f t="shared" si="2"/>
        <v>124.5</v>
      </c>
      <c r="L22">
        <v>14.5</v>
      </c>
      <c r="M22">
        <v>101.5</v>
      </c>
    </row>
    <row r="23" spans="1:13" ht="12.75">
      <c r="A23" s="8">
        <v>37315</v>
      </c>
      <c r="B23">
        <f t="shared" si="3"/>
        <v>181</v>
      </c>
      <c r="C23">
        <v>59</v>
      </c>
      <c r="D23">
        <f t="shared" si="4"/>
        <v>3</v>
      </c>
      <c r="E23">
        <f t="shared" si="6"/>
        <v>11</v>
      </c>
      <c r="F23">
        <f t="shared" si="5"/>
        <v>141</v>
      </c>
      <c r="I23">
        <f t="shared" si="2"/>
        <v>130</v>
      </c>
      <c r="L23">
        <v>14</v>
      </c>
      <c r="M23">
        <v>96</v>
      </c>
    </row>
    <row r="24" spans="1:13" ht="12.75">
      <c r="A24" s="8">
        <v>37321</v>
      </c>
      <c r="B24">
        <f t="shared" si="3"/>
        <v>187</v>
      </c>
      <c r="C24">
        <v>65</v>
      </c>
      <c r="D24">
        <f t="shared" si="4"/>
        <v>3.5</v>
      </c>
      <c r="E24">
        <f t="shared" si="6"/>
        <v>11</v>
      </c>
      <c r="F24">
        <f t="shared" si="5"/>
        <v>145.5</v>
      </c>
      <c r="I24">
        <f t="shared" si="2"/>
        <v>134.5</v>
      </c>
      <c r="L24">
        <v>14.5</v>
      </c>
      <c r="M24">
        <v>91.5</v>
      </c>
    </row>
    <row r="25" spans="1:13" ht="12.75">
      <c r="A25" s="8">
        <v>37328</v>
      </c>
      <c r="B25">
        <f t="shared" si="3"/>
        <v>194</v>
      </c>
      <c r="C25">
        <v>72</v>
      </c>
      <c r="D25">
        <f t="shared" si="4"/>
        <v>4</v>
      </c>
      <c r="E25">
        <f t="shared" si="6"/>
        <v>11</v>
      </c>
      <c r="F25">
        <f t="shared" si="5"/>
        <v>149.5</v>
      </c>
      <c r="I25">
        <f t="shared" si="2"/>
        <v>138.5</v>
      </c>
      <c r="L25">
        <v>15</v>
      </c>
      <c r="M25">
        <v>87.5</v>
      </c>
    </row>
    <row r="26" spans="1:13" ht="12.75">
      <c r="A26" s="8">
        <v>37335</v>
      </c>
      <c r="B26">
        <f t="shared" si="3"/>
        <v>201</v>
      </c>
      <c r="C26">
        <v>79</v>
      </c>
      <c r="D26">
        <f t="shared" si="4"/>
        <v>4</v>
      </c>
      <c r="E26">
        <f t="shared" si="6"/>
        <v>11</v>
      </c>
      <c r="F26">
        <f t="shared" si="5"/>
        <v>153</v>
      </c>
      <c r="I26">
        <f t="shared" si="2"/>
        <v>142</v>
      </c>
      <c r="L26">
        <v>15</v>
      </c>
      <c r="M26">
        <v>84</v>
      </c>
    </row>
    <row r="27" spans="1:13" ht="12.75">
      <c r="A27" s="8">
        <v>37342</v>
      </c>
      <c r="B27">
        <f t="shared" si="3"/>
        <v>208</v>
      </c>
      <c r="C27">
        <v>86</v>
      </c>
      <c r="D27">
        <f t="shared" si="4"/>
        <v>4</v>
      </c>
      <c r="E27">
        <f t="shared" si="6"/>
        <v>11</v>
      </c>
      <c r="F27">
        <f t="shared" si="5"/>
        <v>156</v>
      </c>
      <c r="I27">
        <f t="shared" si="2"/>
        <v>145</v>
      </c>
      <c r="L27">
        <v>15</v>
      </c>
      <c r="M27">
        <v>81</v>
      </c>
    </row>
    <row r="28" spans="1:15" ht="12.75">
      <c r="A28" s="8">
        <v>37350</v>
      </c>
      <c r="B28" s="1">
        <f t="shared" si="3"/>
        <v>216</v>
      </c>
      <c r="C28">
        <v>94</v>
      </c>
      <c r="D28">
        <f t="shared" si="4"/>
        <v>5</v>
      </c>
      <c r="E28">
        <f t="shared" si="6"/>
        <v>11</v>
      </c>
      <c r="F28">
        <f t="shared" si="5"/>
        <v>160</v>
      </c>
      <c r="I28">
        <f t="shared" si="2"/>
        <v>149</v>
      </c>
      <c r="L28">
        <v>16</v>
      </c>
      <c r="M28">
        <v>77</v>
      </c>
      <c r="O28" t="s">
        <v>37</v>
      </c>
    </row>
    <row r="29" spans="1:15" ht="12.75">
      <c r="A29" s="8">
        <v>37352</v>
      </c>
      <c r="B29" s="1">
        <f t="shared" si="3"/>
        <v>218</v>
      </c>
      <c r="C29">
        <v>96</v>
      </c>
      <c r="D29">
        <f t="shared" si="4"/>
        <v>3.5</v>
      </c>
      <c r="E29">
        <f t="shared" si="6"/>
        <v>11</v>
      </c>
      <c r="F29">
        <f t="shared" si="5"/>
        <v>160.5</v>
      </c>
      <c r="I29">
        <f t="shared" si="2"/>
        <v>149.5</v>
      </c>
      <c r="L29">
        <v>14.5</v>
      </c>
      <c r="M29">
        <v>76.5</v>
      </c>
      <c r="O29" t="s">
        <v>37</v>
      </c>
    </row>
    <row r="30" spans="1:13" ht="12.75">
      <c r="A30" s="8">
        <v>37357</v>
      </c>
      <c r="B30">
        <f t="shared" si="3"/>
        <v>223</v>
      </c>
      <c r="C30">
        <v>101</v>
      </c>
      <c r="D30">
        <f t="shared" si="4"/>
        <v>3.5</v>
      </c>
      <c r="E30">
        <f t="shared" si="6"/>
        <v>11</v>
      </c>
      <c r="F30">
        <f t="shared" si="5"/>
        <v>161.5</v>
      </c>
      <c r="I30">
        <f t="shared" si="2"/>
        <v>150.5</v>
      </c>
      <c r="L30">
        <v>14.5</v>
      </c>
      <c r="M30">
        <v>75.5</v>
      </c>
    </row>
    <row r="31" spans="1:13" ht="12.75">
      <c r="A31" s="8">
        <v>37364</v>
      </c>
      <c r="B31">
        <f t="shared" si="3"/>
        <v>230</v>
      </c>
      <c r="C31">
        <v>108</v>
      </c>
      <c r="D31">
        <f t="shared" si="4"/>
        <v>11</v>
      </c>
      <c r="E31">
        <f t="shared" si="6"/>
        <v>11</v>
      </c>
      <c r="F31">
        <f t="shared" si="5"/>
        <v>164.5</v>
      </c>
      <c r="I31">
        <f t="shared" si="2"/>
        <v>153.5</v>
      </c>
      <c r="L31">
        <v>22</v>
      </c>
      <c r="M31">
        <v>72.5</v>
      </c>
    </row>
    <row r="32" spans="1:15" ht="12.75">
      <c r="A32" s="8">
        <v>37370</v>
      </c>
      <c r="B32">
        <f t="shared" si="3"/>
        <v>236</v>
      </c>
      <c r="C32">
        <v>114</v>
      </c>
      <c r="D32">
        <f t="shared" si="4"/>
        <v>7.5</v>
      </c>
      <c r="E32">
        <f t="shared" si="6"/>
        <v>11</v>
      </c>
      <c r="F32">
        <f t="shared" si="5"/>
        <v>167</v>
      </c>
      <c r="I32">
        <f t="shared" si="2"/>
        <v>156</v>
      </c>
      <c r="L32">
        <v>18.5</v>
      </c>
      <c r="M32">
        <v>70</v>
      </c>
      <c r="O32" t="s">
        <v>38</v>
      </c>
    </row>
    <row r="33" spans="1:15" ht="12.75">
      <c r="A33" s="8">
        <v>37378</v>
      </c>
      <c r="B33">
        <f t="shared" si="3"/>
        <v>244</v>
      </c>
      <c r="C33">
        <v>122</v>
      </c>
      <c r="D33">
        <f t="shared" si="4"/>
        <v>11</v>
      </c>
      <c r="E33">
        <f t="shared" si="6"/>
        <v>11</v>
      </c>
      <c r="F33">
        <f t="shared" si="5"/>
        <v>171.5</v>
      </c>
      <c r="I33">
        <f t="shared" si="2"/>
        <v>160.5</v>
      </c>
      <c r="L33">
        <v>22</v>
      </c>
      <c r="M33">
        <v>65.5</v>
      </c>
      <c r="O33" t="s">
        <v>38</v>
      </c>
    </row>
    <row r="34" spans="1:15" ht="12.75">
      <c r="A34" s="8">
        <v>37384</v>
      </c>
      <c r="B34">
        <f t="shared" si="3"/>
        <v>250</v>
      </c>
      <c r="C34">
        <v>128</v>
      </c>
      <c r="D34">
        <f t="shared" si="4"/>
        <v>9</v>
      </c>
      <c r="E34">
        <f t="shared" si="6"/>
        <v>11</v>
      </c>
      <c r="F34">
        <f t="shared" si="5"/>
        <v>174</v>
      </c>
      <c r="I34">
        <f t="shared" si="2"/>
        <v>163</v>
      </c>
      <c r="L34">
        <v>20</v>
      </c>
      <c r="M34">
        <v>63</v>
      </c>
      <c r="O34" t="s">
        <v>38</v>
      </c>
    </row>
    <row r="35" spans="1:15" ht="12.75">
      <c r="A35" s="8">
        <v>37391</v>
      </c>
      <c r="B35">
        <f t="shared" si="3"/>
        <v>257</v>
      </c>
      <c r="C35">
        <v>135</v>
      </c>
      <c r="D35">
        <f t="shared" si="4"/>
        <v>6</v>
      </c>
      <c r="E35">
        <f t="shared" si="6"/>
        <v>11</v>
      </c>
      <c r="F35">
        <f t="shared" si="5"/>
        <v>173.5</v>
      </c>
      <c r="I35">
        <f t="shared" si="2"/>
        <v>162.5</v>
      </c>
      <c r="L35">
        <v>17</v>
      </c>
      <c r="M35">
        <v>63.5</v>
      </c>
      <c r="O35" t="s">
        <v>38</v>
      </c>
    </row>
    <row r="36" spans="1:15" ht="12.75">
      <c r="A36" s="8">
        <v>37398</v>
      </c>
      <c r="B36">
        <f t="shared" si="3"/>
        <v>264</v>
      </c>
      <c r="C36">
        <v>142</v>
      </c>
      <c r="D36" t="e">
        <f t="shared" si="4"/>
        <v>#VALUE!</v>
      </c>
      <c r="E36">
        <f>$D$7</f>
        <v>11</v>
      </c>
      <c r="F36" t="e">
        <f aca="true" t="shared" si="7" ref="F36:F48">$B$5-$M36</f>
        <v>#VALUE!</v>
      </c>
      <c r="L36" s="9" t="s">
        <v>40</v>
      </c>
      <c r="M36" s="9" t="s">
        <v>40</v>
      </c>
      <c r="O36" t="s">
        <v>42</v>
      </c>
    </row>
    <row r="37" spans="1:15" ht="12.75">
      <c r="A37" s="8">
        <v>37399</v>
      </c>
      <c r="B37">
        <f t="shared" si="3"/>
        <v>265</v>
      </c>
      <c r="C37">
        <v>143</v>
      </c>
      <c r="D37">
        <v>0</v>
      </c>
      <c r="E37">
        <f>$L37-$D$7</f>
        <v>-7</v>
      </c>
      <c r="F37" t="e">
        <f t="shared" si="7"/>
        <v>#VALUE!</v>
      </c>
      <c r="L37" s="9">
        <v>4</v>
      </c>
      <c r="M37" s="9" t="s">
        <v>40</v>
      </c>
      <c r="O37" t="s">
        <v>42</v>
      </c>
    </row>
    <row r="38" spans="1:15" ht="12.75">
      <c r="A38" s="8">
        <v>37401</v>
      </c>
      <c r="B38">
        <f t="shared" si="3"/>
        <v>267</v>
      </c>
      <c r="C38">
        <v>145</v>
      </c>
      <c r="D38">
        <v>0</v>
      </c>
      <c r="E38">
        <f>$L38-$D$7</f>
        <v>-12</v>
      </c>
      <c r="F38">
        <f t="shared" si="7"/>
        <v>167</v>
      </c>
      <c r="I38">
        <f>$F38+$E38</f>
        <v>155</v>
      </c>
      <c r="L38" s="9">
        <v>-1</v>
      </c>
      <c r="M38" s="9">
        <v>59</v>
      </c>
      <c r="O38" t="s">
        <v>44</v>
      </c>
    </row>
    <row r="39" spans="1:15" ht="12.75">
      <c r="A39" s="8">
        <v>37403</v>
      </c>
      <c r="B39">
        <f t="shared" si="3"/>
        <v>268</v>
      </c>
      <c r="C39">
        <v>146</v>
      </c>
      <c r="D39">
        <v>0</v>
      </c>
      <c r="E39">
        <f>$L39-$D$7</f>
        <v>-13</v>
      </c>
      <c r="F39">
        <f t="shared" si="7"/>
        <v>170</v>
      </c>
      <c r="I39">
        <f>$F39+$E39</f>
        <v>157</v>
      </c>
      <c r="L39" s="9">
        <v>-2</v>
      </c>
      <c r="M39" s="9">
        <v>56</v>
      </c>
      <c r="O39" t="s">
        <v>44</v>
      </c>
    </row>
    <row r="40" spans="1:15" ht="12.75">
      <c r="A40" s="8">
        <v>37406</v>
      </c>
      <c r="B40">
        <f t="shared" si="3"/>
        <v>272</v>
      </c>
      <c r="C40">
        <v>150</v>
      </c>
      <c r="D40">
        <v>0</v>
      </c>
      <c r="E40">
        <f>$L40-$D$7</f>
        <v>-13</v>
      </c>
      <c r="F40" t="e">
        <f t="shared" si="7"/>
        <v>#VALUE!</v>
      </c>
      <c r="L40" s="9">
        <v>-2</v>
      </c>
      <c r="M40" s="9" t="s">
        <v>40</v>
      </c>
      <c r="O40" t="s">
        <v>44</v>
      </c>
    </row>
    <row r="41" spans="1:15" ht="12.75">
      <c r="A41" s="8">
        <v>37410</v>
      </c>
      <c r="B41">
        <f t="shared" si="3"/>
        <v>276</v>
      </c>
      <c r="C41">
        <v>154</v>
      </c>
      <c r="D41">
        <v>0</v>
      </c>
      <c r="E41">
        <v>-0.5</v>
      </c>
      <c r="F41">
        <f t="shared" si="7"/>
        <v>155.5</v>
      </c>
      <c r="H41">
        <v>9</v>
      </c>
      <c r="I41">
        <f>$F41+$E41</f>
        <v>155</v>
      </c>
      <c r="L41" s="9">
        <v>-1</v>
      </c>
      <c r="M41" s="9">
        <v>70.5</v>
      </c>
      <c r="O41" t="s">
        <v>51</v>
      </c>
    </row>
    <row r="42" spans="1:15" ht="12.75">
      <c r="A42" s="8">
        <v>37412</v>
      </c>
      <c r="B42">
        <f t="shared" si="3"/>
        <v>278</v>
      </c>
      <c r="C42">
        <v>156</v>
      </c>
      <c r="D42">
        <v>0</v>
      </c>
      <c r="E42">
        <v>-2</v>
      </c>
      <c r="F42">
        <f t="shared" si="7"/>
        <v>152.5</v>
      </c>
      <c r="H42">
        <v>0</v>
      </c>
      <c r="I42">
        <f>$F42+$E42</f>
        <v>150.5</v>
      </c>
      <c r="L42" s="9">
        <v>0</v>
      </c>
      <c r="M42" s="9">
        <v>73.5</v>
      </c>
      <c r="O42" t="s">
        <v>54</v>
      </c>
    </row>
    <row r="43" spans="1:15" ht="12.75">
      <c r="A43" s="8">
        <v>37414</v>
      </c>
      <c r="B43">
        <f aca="true" t="shared" si="8" ref="B43:B48">$C43+122</f>
        <v>280</v>
      </c>
      <c r="C43">
        <v>158</v>
      </c>
      <c r="D43">
        <v>0</v>
      </c>
      <c r="E43">
        <v>-2</v>
      </c>
      <c r="F43" t="e">
        <f t="shared" si="7"/>
        <v>#VALUE!</v>
      </c>
      <c r="H43">
        <v>2</v>
      </c>
      <c r="I43">
        <v>142</v>
      </c>
      <c r="L43" s="9"/>
      <c r="M43" s="9" t="s">
        <v>40</v>
      </c>
      <c r="O43" t="s">
        <v>61</v>
      </c>
    </row>
    <row r="44" spans="1:15" ht="14.25" customHeight="1">
      <c r="A44" s="8">
        <v>37416</v>
      </c>
      <c r="B44">
        <f t="shared" si="8"/>
        <v>282</v>
      </c>
      <c r="C44">
        <v>160</v>
      </c>
      <c r="D44">
        <v>0</v>
      </c>
      <c r="E44">
        <v>-1</v>
      </c>
      <c r="F44" t="e">
        <f t="shared" si="7"/>
        <v>#VALUE!</v>
      </c>
      <c r="H44">
        <v>2</v>
      </c>
      <c r="I44">
        <v>128</v>
      </c>
      <c r="L44" s="9"/>
      <c r="M44" s="9" t="s">
        <v>40</v>
      </c>
      <c r="O44" t="s">
        <v>2</v>
      </c>
    </row>
    <row r="45" spans="1:15" ht="12.75">
      <c r="A45" s="8">
        <v>37418</v>
      </c>
      <c r="B45">
        <f t="shared" si="8"/>
        <v>284</v>
      </c>
      <c r="C45">
        <v>162</v>
      </c>
      <c r="D45">
        <v>0</v>
      </c>
      <c r="E45">
        <v>0</v>
      </c>
      <c r="F45" t="e">
        <f t="shared" si="7"/>
        <v>#VALUE!</v>
      </c>
      <c r="H45">
        <v>3</v>
      </c>
      <c r="I45">
        <v>127.5</v>
      </c>
      <c r="L45" s="9"/>
      <c r="M45" s="9" t="s">
        <v>40</v>
      </c>
      <c r="O45" t="s">
        <v>2</v>
      </c>
    </row>
    <row r="46" spans="1:15" ht="12.75">
      <c r="A46" s="8">
        <v>37421</v>
      </c>
      <c r="B46">
        <f t="shared" si="8"/>
        <v>287</v>
      </c>
      <c r="C46">
        <v>165</v>
      </c>
      <c r="D46">
        <v>0</v>
      </c>
      <c r="F46" t="e">
        <f t="shared" si="7"/>
        <v>#VALUE!</v>
      </c>
      <c r="H46">
        <v>13</v>
      </c>
      <c r="I46">
        <v>124</v>
      </c>
      <c r="L46" s="9"/>
      <c r="M46" s="9" t="s">
        <v>40</v>
      </c>
      <c r="O46" t="s">
        <v>1</v>
      </c>
    </row>
    <row r="47" spans="1:15" ht="12.75">
      <c r="A47" s="8">
        <v>37425</v>
      </c>
      <c r="B47">
        <f t="shared" si="8"/>
        <v>291</v>
      </c>
      <c r="C47">
        <v>169</v>
      </c>
      <c r="D47">
        <v>0</v>
      </c>
      <c r="F47" t="e">
        <f t="shared" si="7"/>
        <v>#VALUE!</v>
      </c>
      <c r="H47">
        <v>14</v>
      </c>
      <c r="I47">
        <f>$B$5-119</f>
        <v>107</v>
      </c>
      <c r="L47" s="9"/>
      <c r="M47" s="9" t="s">
        <v>40</v>
      </c>
      <c r="O47" t="s">
        <v>3</v>
      </c>
    </row>
    <row r="48" spans="1:15" ht="12.75">
      <c r="A48" s="8">
        <v>37427</v>
      </c>
      <c r="B48">
        <f t="shared" si="8"/>
        <v>293</v>
      </c>
      <c r="C48">
        <v>171</v>
      </c>
      <c r="D48">
        <v>2</v>
      </c>
      <c r="F48" t="e">
        <f t="shared" si="7"/>
        <v>#VALUE!</v>
      </c>
      <c r="H48">
        <v>4.5</v>
      </c>
      <c r="I48">
        <f>$B$5-121</f>
        <v>105</v>
      </c>
      <c r="L48" s="9"/>
      <c r="M48" s="9" t="s">
        <v>40</v>
      </c>
      <c r="O48" t="s">
        <v>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90" zoomScaleNormal="90" workbookViewId="0" topLeftCell="A5">
      <pane ySplit="4" topLeftCell="BM9" activePane="bottomLeft" state="frozen"/>
      <selection pane="topLeft" activeCell="A5" sqref="A5"/>
      <selection pane="bottomLeft" activeCell="J77" sqref="J77"/>
    </sheetView>
  </sheetViews>
  <sheetFormatPr defaultColWidth="9.140625" defaultRowHeight="12.75"/>
  <cols>
    <col min="1" max="1" width="12.421875" style="2" customWidth="1"/>
    <col min="2" max="14" width="8.8515625" style="0" customWidth="1"/>
    <col min="15" max="15" width="10.421875" style="0" customWidth="1"/>
    <col min="16" max="16384" width="8.8515625" style="0" customWidth="1"/>
  </cols>
  <sheetData>
    <row r="1" ht="12.75">
      <c r="A1" s="5" t="s">
        <v>36</v>
      </c>
    </row>
    <row r="2" spans="1:2" ht="12.75">
      <c r="A2" s="2" t="s">
        <v>16</v>
      </c>
      <c r="B2">
        <v>32</v>
      </c>
    </row>
    <row r="3" ht="12.75">
      <c r="A3" s="2" t="s">
        <v>11</v>
      </c>
    </row>
    <row r="4" spans="1:2" ht="12.75">
      <c r="A4" s="2" t="s">
        <v>18</v>
      </c>
      <c r="B4">
        <v>2</v>
      </c>
    </row>
    <row r="5" spans="1:2" ht="12.75">
      <c r="A5" s="2" t="s">
        <v>19</v>
      </c>
      <c r="B5">
        <v>223</v>
      </c>
    </row>
    <row r="6" spans="1:2" ht="12.75">
      <c r="A6" s="2" t="s">
        <v>7</v>
      </c>
      <c r="B6">
        <v>191.5</v>
      </c>
    </row>
    <row r="7" spans="1:2" ht="12.75">
      <c r="A7" s="2" t="s">
        <v>20</v>
      </c>
      <c r="B7">
        <v>0</v>
      </c>
    </row>
    <row r="8" spans="1:15" s="7" customFormat="1" ht="51">
      <c r="A8" s="6" t="s">
        <v>9</v>
      </c>
      <c r="B8" s="7" t="s">
        <v>32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8</v>
      </c>
      <c r="L8" s="7" t="s">
        <v>21</v>
      </c>
      <c r="M8" s="7" t="s">
        <v>22</v>
      </c>
      <c r="N8" s="7" t="s">
        <v>23</v>
      </c>
      <c r="O8" s="7" t="s">
        <v>24</v>
      </c>
    </row>
    <row r="9" spans="1:15" ht="12.75">
      <c r="A9" s="8">
        <v>37200</v>
      </c>
      <c r="B9">
        <f aca="true" t="shared" si="0" ref="B9:B14">$C9+122-365</f>
        <v>66</v>
      </c>
      <c r="C9">
        <v>309</v>
      </c>
      <c r="E9">
        <f>$B$7</f>
        <v>0</v>
      </c>
      <c r="F9">
        <f>$B$5-$M9</f>
        <v>31.5</v>
      </c>
      <c r="I9">
        <f aca="true" t="shared" si="1" ref="I9:I31">$F9-$E9</f>
        <v>31.5</v>
      </c>
      <c r="M9">
        <v>191.5</v>
      </c>
      <c r="O9" t="s">
        <v>47</v>
      </c>
    </row>
    <row r="10" spans="1:13" ht="12.75">
      <c r="A10" s="8">
        <v>37209</v>
      </c>
      <c r="B10">
        <f t="shared" si="0"/>
        <v>75</v>
      </c>
      <c r="C10">
        <v>318</v>
      </c>
      <c r="D10">
        <f>$L10-$B$7</f>
        <v>9</v>
      </c>
      <c r="E10">
        <f aca="true" t="shared" si="2" ref="E10:E39">$B$7</f>
        <v>0</v>
      </c>
      <c r="F10">
        <f>$B$5-$M10</f>
        <v>39</v>
      </c>
      <c r="I10">
        <f t="shared" si="1"/>
        <v>39</v>
      </c>
      <c r="L10">
        <v>9</v>
      </c>
      <c r="M10">
        <v>184</v>
      </c>
    </row>
    <row r="11" spans="1:13" ht="12.75">
      <c r="A11" s="8">
        <v>37215</v>
      </c>
      <c r="B11">
        <f t="shared" si="0"/>
        <v>81</v>
      </c>
      <c r="C11">
        <v>324</v>
      </c>
      <c r="D11">
        <f>$L11-$B$7</f>
        <v>9</v>
      </c>
      <c r="E11">
        <f t="shared" si="2"/>
        <v>0</v>
      </c>
      <c r="F11">
        <f>$B$5-$M11</f>
        <v>41.5</v>
      </c>
      <c r="I11">
        <f t="shared" si="1"/>
        <v>41.5</v>
      </c>
      <c r="L11">
        <v>9</v>
      </c>
      <c r="M11">
        <v>181.5</v>
      </c>
    </row>
    <row r="12" spans="1:13" ht="12.75">
      <c r="A12" s="8">
        <v>37221</v>
      </c>
      <c r="B12">
        <f t="shared" si="0"/>
        <v>87</v>
      </c>
      <c r="C12">
        <v>330</v>
      </c>
      <c r="D12">
        <f>$L12-$B$7</f>
        <v>9</v>
      </c>
      <c r="E12">
        <f t="shared" si="2"/>
        <v>0</v>
      </c>
      <c r="F12">
        <f aca="true" t="shared" si="3" ref="F12:F42">$B$5-$M12</f>
        <v>48.5</v>
      </c>
      <c r="I12">
        <f t="shared" si="1"/>
        <v>48.5</v>
      </c>
      <c r="L12">
        <v>9</v>
      </c>
      <c r="M12">
        <v>174.5</v>
      </c>
    </row>
    <row r="13" spans="1:15" ht="12.75">
      <c r="A13" s="8">
        <v>37243</v>
      </c>
      <c r="B13">
        <f t="shared" si="0"/>
        <v>109</v>
      </c>
      <c r="C13">
        <v>352</v>
      </c>
      <c r="E13">
        <f t="shared" si="2"/>
        <v>0</v>
      </c>
      <c r="F13">
        <f t="shared" si="3"/>
        <v>218.5</v>
      </c>
      <c r="M13">
        <v>4.5</v>
      </c>
      <c r="O13" t="s">
        <v>26</v>
      </c>
    </row>
    <row r="14" spans="1:13" ht="12.75">
      <c r="A14" s="8">
        <v>37251</v>
      </c>
      <c r="B14">
        <f t="shared" si="0"/>
        <v>117</v>
      </c>
      <c r="C14">
        <v>360</v>
      </c>
      <c r="D14">
        <f aca="true" t="shared" si="4" ref="D14:D39">$L14-$B$7</f>
        <v>9</v>
      </c>
      <c r="E14">
        <f t="shared" si="2"/>
        <v>0</v>
      </c>
      <c r="F14">
        <f t="shared" si="3"/>
        <v>77</v>
      </c>
      <c r="I14">
        <f t="shared" si="1"/>
        <v>77</v>
      </c>
      <c r="L14">
        <v>9</v>
      </c>
      <c r="M14">
        <v>146</v>
      </c>
    </row>
    <row r="15" spans="1:13" ht="12.75">
      <c r="A15" s="8">
        <v>37259</v>
      </c>
      <c r="B15">
        <f aca="true" t="shared" si="5" ref="B15:B42">$C15+122</f>
        <v>125</v>
      </c>
      <c r="C15">
        <v>3</v>
      </c>
      <c r="D15">
        <f t="shared" si="4"/>
        <v>10</v>
      </c>
      <c r="E15">
        <f t="shared" si="2"/>
        <v>0</v>
      </c>
      <c r="F15">
        <f t="shared" si="3"/>
        <v>84</v>
      </c>
      <c r="I15">
        <f t="shared" si="1"/>
        <v>84</v>
      </c>
      <c r="L15">
        <v>10</v>
      </c>
      <c r="M15">
        <v>139</v>
      </c>
    </row>
    <row r="16" spans="1:13" ht="12.75">
      <c r="A16" s="8">
        <v>37264</v>
      </c>
      <c r="B16">
        <f t="shared" si="5"/>
        <v>130</v>
      </c>
      <c r="C16">
        <v>8</v>
      </c>
      <c r="D16">
        <f t="shared" si="4"/>
        <v>10</v>
      </c>
      <c r="E16">
        <f t="shared" si="2"/>
        <v>0</v>
      </c>
      <c r="F16">
        <f t="shared" si="3"/>
        <v>89.5</v>
      </c>
      <c r="I16">
        <f t="shared" si="1"/>
        <v>89.5</v>
      </c>
      <c r="L16">
        <v>10</v>
      </c>
      <c r="M16">
        <v>133.5</v>
      </c>
    </row>
    <row r="17" spans="1:13" ht="12.75">
      <c r="A17" s="8">
        <v>37272</v>
      </c>
      <c r="B17">
        <f t="shared" si="5"/>
        <v>138</v>
      </c>
      <c r="C17">
        <v>16</v>
      </c>
      <c r="D17">
        <f t="shared" si="4"/>
        <v>11</v>
      </c>
      <c r="E17">
        <f t="shared" si="2"/>
        <v>0</v>
      </c>
      <c r="F17">
        <f t="shared" si="3"/>
        <v>96</v>
      </c>
      <c r="I17">
        <f t="shared" si="1"/>
        <v>96</v>
      </c>
      <c r="L17">
        <v>11</v>
      </c>
      <c r="M17">
        <v>127</v>
      </c>
    </row>
    <row r="18" spans="1:13" ht="12.75">
      <c r="A18" s="8">
        <v>37279</v>
      </c>
      <c r="B18">
        <f t="shared" si="5"/>
        <v>145</v>
      </c>
      <c r="C18">
        <v>23</v>
      </c>
      <c r="D18">
        <f t="shared" si="4"/>
        <v>10</v>
      </c>
      <c r="E18">
        <f t="shared" si="2"/>
        <v>0</v>
      </c>
      <c r="F18">
        <f t="shared" si="3"/>
        <v>100</v>
      </c>
      <c r="I18">
        <f t="shared" si="1"/>
        <v>100</v>
      </c>
      <c r="L18">
        <v>10</v>
      </c>
      <c r="M18">
        <v>123</v>
      </c>
    </row>
    <row r="19" spans="1:13" ht="12.75">
      <c r="A19" s="8">
        <v>37286</v>
      </c>
      <c r="B19">
        <f t="shared" si="5"/>
        <v>152</v>
      </c>
      <c r="C19">
        <v>30</v>
      </c>
      <c r="D19">
        <f t="shared" si="4"/>
        <v>10</v>
      </c>
      <c r="E19">
        <f t="shared" si="2"/>
        <v>0</v>
      </c>
      <c r="F19">
        <f t="shared" si="3"/>
        <v>108.5</v>
      </c>
      <c r="I19">
        <f t="shared" si="1"/>
        <v>108.5</v>
      </c>
      <c r="L19">
        <v>10</v>
      </c>
      <c r="M19">
        <v>114.5</v>
      </c>
    </row>
    <row r="20" spans="1:13" ht="12.75">
      <c r="A20" s="8">
        <v>37293</v>
      </c>
      <c r="B20">
        <f t="shared" si="5"/>
        <v>159</v>
      </c>
      <c r="C20">
        <v>37</v>
      </c>
      <c r="D20">
        <f t="shared" si="4"/>
        <v>11</v>
      </c>
      <c r="E20">
        <f t="shared" si="2"/>
        <v>0</v>
      </c>
      <c r="F20">
        <f t="shared" si="3"/>
        <v>116</v>
      </c>
      <c r="I20">
        <f t="shared" si="1"/>
        <v>116</v>
      </c>
      <c r="L20">
        <v>11</v>
      </c>
      <c r="M20">
        <v>107</v>
      </c>
    </row>
    <row r="21" spans="1:13" ht="12.75">
      <c r="A21" s="8">
        <v>37300</v>
      </c>
      <c r="B21">
        <f t="shared" si="5"/>
        <v>166</v>
      </c>
      <c r="C21">
        <v>44</v>
      </c>
      <c r="D21">
        <f t="shared" si="4"/>
        <v>11</v>
      </c>
      <c r="E21">
        <f t="shared" si="2"/>
        <v>0</v>
      </c>
      <c r="F21">
        <f t="shared" si="3"/>
        <v>123</v>
      </c>
      <c r="I21">
        <f t="shared" si="1"/>
        <v>123</v>
      </c>
      <c r="L21">
        <v>11</v>
      </c>
      <c r="M21">
        <v>100</v>
      </c>
    </row>
    <row r="22" spans="1:13" ht="12.75">
      <c r="A22" s="8">
        <v>37308</v>
      </c>
      <c r="B22">
        <f t="shared" si="5"/>
        <v>174</v>
      </c>
      <c r="C22">
        <v>52</v>
      </c>
      <c r="D22">
        <f t="shared" si="4"/>
        <v>10.5</v>
      </c>
      <c r="E22">
        <f t="shared" si="2"/>
        <v>0</v>
      </c>
      <c r="F22">
        <f t="shared" si="3"/>
        <v>131</v>
      </c>
      <c r="I22">
        <f t="shared" si="1"/>
        <v>131</v>
      </c>
      <c r="L22">
        <v>10.5</v>
      </c>
      <c r="M22">
        <v>92</v>
      </c>
    </row>
    <row r="23" spans="1:13" ht="12.75">
      <c r="A23" s="8">
        <v>37315</v>
      </c>
      <c r="B23">
        <f t="shared" si="5"/>
        <v>181</v>
      </c>
      <c r="C23">
        <v>59</v>
      </c>
      <c r="D23">
        <f t="shared" si="4"/>
        <v>10</v>
      </c>
      <c r="E23">
        <f t="shared" si="2"/>
        <v>0</v>
      </c>
      <c r="F23">
        <f t="shared" si="3"/>
        <v>137</v>
      </c>
      <c r="I23">
        <f t="shared" si="1"/>
        <v>137</v>
      </c>
      <c r="L23">
        <v>10</v>
      </c>
      <c r="M23">
        <v>86</v>
      </c>
    </row>
    <row r="24" spans="1:13" ht="12.75">
      <c r="A24" s="8">
        <v>37321</v>
      </c>
      <c r="B24">
        <f t="shared" si="5"/>
        <v>187</v>
      </c>
      <c r="C24">
        <v>65</v>
      </c>
      <c r="D24">
        <f t="shared" si="4"/>
        <v>10.5</v>
      </c>
      <c r="E24">
        <f t="shared" si="2"/>
        <v>0</v>
      </c>
      <c r="F24">
        <f t="shared" si="3"/>
        <v>141</v>
      </c>
      <c r="I24">
        <f t="shared" si="1"/>
        <v>141</v>
      </c>
      <c r="L24">
        <v>10.5</v>
      </c>
      <c r="M24">
        <v>82</v>
      </c>
    </row>
    <row r="25" spans="1:13" ht="12.75">
      <c r="A25" s="8">
        <v>37328</v>
      </c>
      <c r="B25">
        <f t="shared" si="5"/>
        <v>194</v>
      </c>
      <c r="C25">
        <v>72</v>
      </c>
      <c r="D25">
        <f t="shared" si="4"/>
        <v>10.5</v>
      </c>
      <c r="E25">
        <f t="shared" si="2"/>
        <v>0</v>
      </c>
      <c r="F25">
        <f t="shared" si="3"/>
        <v>145</v>
      </c>
      <c r="I25">
        <f t="shared" si="1"/>
        <v>145</v>
      </c>
      <c r="L25">
        <v>10.5</v>
      </c>
      <c r="M25">
        <v>78</v>
      </c>
    </row>
    <row r="26" spans="1:13" ht="12.75">
      <c r="A26" s="8">
        <v>37335</v>
      </c>
      <c r="B26">
        <f t="shared" si="5"/>
        <v>201</v>
      </c>
      <c r="C26">
        <v>79</v>
      </c>
      <c r="D26">
        <f t="shared" si="4"/>
        <v>10.5</v>
      </c>
      <c r="E26">
        <f t="shared" si="2"/>
        <v>0</v>
      </c>
      <c r="F26">
        <f t="shared" si="3"/>
        <v>148.5</v>
      </c>
      <c r="I26">
        <f t="shared" si="1"/>
        <v>148.5</v>
      </c>
      <c r="L26">
        <v>10.5</v>
      </c>
      <c r="M26">
        <v>74.5</v>
      </c>
    </row>
    <row r="27" spans="1:13" ht="12.75">
      <c r="A27" s="8">
        <v>37342</v>
      </c>
      <c r="B27">
        <f t="shared" si="5"/>
        <v>208</v>
      </c>
      <c r="C27">
        <v>86</v>
      </c>
      <c r="D27">
        <f t="shared" si="4"/>
        <v>10</v>
      </c>
      <c r="E27">
        <f t="shared" si="2"/>
        <v>0</v>
      </c>
      <c r="F27">
        <f t="shared" si="3"/>
        <v>151</v>
      </c>
      <c r="I27">
        <f t="shared" si="1"/>
        <v>151</v>
      </c>
      <c r="L27">
        <v>10</v>
      </c>
      <c r="M27">
        <v>72</v>
      </c>
    </row>
    <row r="28" spans="1:15" ht="12.75">
      <c r="A28" s="8">
        <v>37350</v>
      </c>
      <c r="B28" s="1">
        <f t="shared" si="5"/>
        <v>216</v>
      </c>
      <c r="C28">
        <v>94</v>
      </c>
      <c r="D28">
        <f t="shared" si="4"/>
        <v>12</v>
      </c>
      <c r="E28">
        <f t="shared" si="2"/>
        <v>0</v>
      </c>
      <c r="F28">
        <f t="shared" si="3"/>
        <v>154.5</v>
      </c>
      <c r="I28">
        <f t="shared" si="1"/>
        <v>154.5</v>
      </c>
      <c r="L28">
        <v>12</v>
      </c>
      <c r="M28">
        <v>68.5</v>
      </c>
      <c r="O28" t="s">
        <v>37</v>
      </c>
    </row>
    <row r="29" spans="1:15" ht="12.75">
      <c r="A29" s="8">
        <v>37352</v>
      </c>
      <c r="B29" s="1">
        <f t="shared" si="5"/>
        <v>218</v>
      </c>
      <c r="C29">
        <v>96</v>
      </c>
      <c r="D29">
        <f t="shared" si="4"/>
        <v>10</v>
      </c>
      <c r="E29">
        <f t="shared" si="2"/>
        <v>0</v>
      </c>
      <c r="F29">
        <f t="shared" si="3"/>
        <v>155</v>
      </c>
      <c r="I29">
        <f t="shared" si="1"/>
        <v>155</v>
      </c>
      <c r="L29">
        <v>10</v>
      </c>
      <c r="M29">
        <v>68</v>
      </c>
      <c r="O29" t="s">
        <v>37</v>
      </c>
    </row>
    <row r="30" spans="1:13" ht="12.75">
      <c r="A30" s="8">
        <v>37357</v>
      </c>
      <c r="B30">
        <f t="shared" si="5"/>
        <v>223</v>
      </c>
      <c r="C30">
        <v>101</v>
      </c>
      <c r="D30">
        <f t="shared" si="4"/>
        <v>10</v>
      </c>
      <c r="E30">
        <f t="shared" si="2"/>
        <v>0</v>
      </c>
      <c r="F30">
        <f t="shared" si="3"/>
        <v>156.5</v>
      </c>
      <c r="I30">
        <f t="shared" si="1"/>
        <v>156.5</v>
      </c>
      <c r="L30">
        <v>10</v>
      </c>
      <c r="M30">
        <v>66.5</v>
      </c>
    </row>
    <row r="31" spans="1:13" ht="12.75">
      <c r="A31" s="8">
        <v>37364</v>
      </c>
      <c r="B31">
        <f t="shared" si="5"/>
        <v>230</v>
      </c>
      <c r="C31">
        <v>108</v>
      </c>
      <c r="D31">
        <f t="shared" si="4"/>
        <v>16</v>
      </c>
      <c r="E31">
        <f t="shared" si="2"/>
        <v>0</v>
      </c>
      <c r="F31">
        <f t="shared" si="3"/>
        <v>159.5</v>
      </c>
      <c r="I31">
        <f t="shared" si="1"/>
        <v>159.5</v>
      </c>
      <c r="L31">
        <v>16</v>
      </c>
      <c r="M31">
        <v>63.5</v>
      </c>
    </row>
    <row r="32" spans="1:15" ht="12.75">
      <c r="A32" s="8">
        <v>37370</v>
      </c>
      <c r="B32">
        <f t="shared" si="5"/>
        <v>236</v>
      </c>
      <c r="C32">
        <v>114</v>
      </c>
      <c r="D32">
        <f t="shared" si="4"/>
        <v>15</v>
      </c>
      <c r="E32">
        <f t="shared" si="2"/>
        <v>0</v>
      </c>
      <c r="F32">
        <f t="shared" si="3"/>
        <v>162</v>
      </c>
      <c r="I32">
        <f>$F32+$E32</f>
        <v>162</v>
      </c>
      <c r="L32">
        <v>15</v>
      </c>
      <c r="M32">
        <v>61</v>
      </c>
      <c r="O32" t="s">
        <v>38</v>
      </c>
    </row>
    <row r="33" spans="1:15" ht="12.75">
      <c r="A33" s="8">
        <v>37378</v>
      </c>
      <c r="B33">
        <f t="shared" si="5"/>
        <v>244</v>
      </c>
      <c r="C33">
        <v>122</v>
      </c>
      <c r="D33">
        <f t="shared" si="4"/>
        <v>14.5</v>
      </c>
      <c r="E33">
        <f t="shared" si="2"/>
        <v>0</v>
      </c>
      <c r="F33">
        <f t="shared" si="3"/>
        <v>165</v>
      </c>
      <c r="I33">
        <f aca="true" t="shared" si="6" ref="I33:I39">$F33+$E33</f>
        <v>165</v>
      </c>
      <c r="L33">
        <v>14.5</v>
      </c>
      <c r="M33">
        <v>58</v>
      </c>
      <c r="O33" t="s">
        <v>38</v>
      </c>
    </row>
    <row r="34" spans="1:15" ht="12.75">
      <c r="A34" s="8">
        <v>37384</v>
      </c>
      <c r="B34">
        <f t="shared" si="5"/>
        <v>245</v>
      </c>
      <c r="C34">
        <v>123</v>
      </c>
      <c r="D34">
        <f t="shared" si="4"/>
        <v>13</v>
      </c>
      <c r="E34">
        <f t="shared" si="2"/>
        <v>0</v>
      </c>
      <c r="F34">
        <f t="shared" si="3"/>
        <v>167</v>
      </c>
      <c r="I34">
        <f t="shared" si="6"/>
        <v>167</v>
      </c>
      <c r="L34">
        <v>13</v>
      </c>
      <c r="M34">
        <v>56</v>
      </c>
      <c r="O34" t="s">
        <v>38</v>
      </c>
    </row>
    <row r="35" spans="1:15" ht="12.75">
      <c r="A35" s="8">
        <v>37391</v>
      </c>
      <c r="B35">
        <f t="shared" si="5"/>
        <v>257</v>
      </c>
      <c r="C35">
        <v>135</v>
      </c>
      <c r="D35">
        <f t="shared" si="4"/>
        <v>11.5</v>
      </c>
      <c r="E35">
        <f t="shared" si="2"/>
        <v>0</v>
      </c>
      <c r="F35">
        <f t="shared" si="3"/>
        <v>167</v>
      </c>
      <c r="I35">
        <f t="shared" si="6"/>
        <v>167</v>
      </c>
      <c r="L35">
        <v>11.5</v>
      </c>
      <c r="M35">
        <v>56</v>
      </c>
      <c r="O35" t="s">
        <v>38</v>
      </c>
    </row>
    <row r="36" spans="1:15" ht="12.75">
      <c r="A36" s="8">
        <v>37398</v>
      </c>
      <c r="B36">
        <f t="shared" si="5"/>
        <v>264</v>
      </c>
      <c r="C36">
        <v>142</v>
      </c>
      <c r="D36">
        <f t="shared" si="4"/>
        <v>4.5</v>
      </c>
      <c r="E36">
        <f t="shared" si="2"/>
        <v>0</v>
      </c>
      <c r="F36">
        <f t="shared" si="3"/>
        <v>166.5</v>
      </c>
      <c r="I36">
        <f t="shared" si="6"/>
        <v>166.5</v>
      </c>
      <c r="L36">
        <v>4.5</v>
      </c>
      <c r="M36">
        <v>56.5</v>
      </c>
      <c r="O36" t="s">
        <v>38</v>
      </c>
    </row>
    <row r="37" spans="1:15" ht="12.75">
      <c r="A37" s="8">
        <v>37399</v>
      </c>
      <c r="B37">
        <f t="shared" si="5"/>
        <v>265</v>
      </c>
      <c r="C37">
        <v>143</v>
      </c>
      <c r="D37">
        <f t="shared" si="4"/>
        <v>4.5</v>
      </c>
      <c r="E37">
        <f t="shared" si="2"/>
        <v>0</v>
      </c>
      <c r="F37">
        <f t="shared" si="3"/>
        <v>165.5</v>
      </c>
      <c r="I37">
        <f t="shared" si="6"/>
        <v>165.5</v>
      </c>
      <c r="L37">
        <v>4.5</v>
      </c>
      <c r="M37">
        <v>57.5</v>
      </c>
      <c r="O37" t="s">
        <v>38</v>
      </c>
    </row>
    <row r="38" spans="1:15" ht="12.75">
      <c r="A38" s="8">
        <v>37401</v>
      </c>
      <c r="B38">
        <f t="shared" si="5"/>
        <v>267</v>
      </c>
      <c r="C38">
        <v>145</v>
      </c>
      <c r="D38">
        <f t="shared" si="4"/>
        <v>2</v>
      </c>
      <c r="E38">
        <f t="shared" si="2"/>
        <v>0</v>
      </c>
      <c r="F38">
        <f t="shared" si="3"/>
        <v>164.5</v>
      </c>
      <c r="I38">
        <f t="shared" si="6"/>
        <v>164.5</v>
      </c>
      <c r="L38">
        <v>2</v>
      </c>
      <c r="M38">
        <v>58.5</v>
      </c>
      <c r="O38" t="s">
        <v>38</v>
      </c>
    </row>
    <row r="39" spans="1:15" ht="12.75">
      <c r="A39" s="8">
        <v>37403</v>
      </c>
      <c r="B39">
        <f t="shared" si="5"/>
        <v>269</v>
      </c>
      <c r="C39">
        <v>147</v>
      </c>
      <c r="D39">
        <f t="shared" si="4"/>
        <v>0</v>
      </c>
      <c r="E39">
        <f t="shared" si="2"/>
        <v>0</v>
      </c>
      <c r="F39">
        <f t="shared" si="3"/>
        <v>167</v>
      </c>
      <c r="I39">
        <f t="shared" si="6"/>
        <v>167</v>
      </c>
      <c r="L39">
        <v>0</v>
      </c>
      <c r="M39">
        <v>56</v>
      </c>
      <c r="O39" t="s">
        <v>38</v>
      </c>
    </row>
    <row r="40" spans="1:15" ht="12.75">
      <c r="A40" s="8">
        <v>37406</v>
      </c>
      <c r="B40">
        <f t="shared" si="5"/>
        <v>272</v>
      </c>
      <c r="C40">
        <v>150</v>
      </c>
      <c r="D40">
        <v>0</v>
      </c>
      <c r="E40">
        <f>$L40-$B$7</f>
        <v>-4</v>
      </c>
      <c r="F40" t="e">
        <f t="shared" si="3"/>
        <v>#VALUE!</v>
      </c>
      <c r="G40">
        <v>4</v>
      </c>
      <c r="L40">
        <v>-4</v>
      </c>
      <c r="M40" t="s">
        <v>40</v>
      </c>
      <c r="O40" t="s">
        <v>49</v>
      </c>
    </row>
    <row r="41" spans="1:15" ht="12.75">
      <c r="A41" s="8">
        <v>37410</v>
      </c>
      <c r="B41">
        <f t="shared" si="5"/>
        <v>276</v>
      </c>
      <c r="C41">
        <v>154</v>
      </c>
      <c r="D41">
        <v>0</v>
      </c>
      <c r="E41">
        <v>-1</v>
      </c>
      <c r="F41">
        <f t="shared" si="3"/>
        <v>155</v>
      </c>
      <c r="H41">
        <v>8</v>
      </c>
      <c r="I41">
        <f>$F41+$E41</f>
        <v>154</v>
      </c>
      <c r="L41">
        <v>0</v>
      </c>
      <c r="M41">
        <v>68</v>
      </c>
      <c r="O41" t="s">
        <v>55</v>
      </c>
    </row>
    <row r="42" spans="1:15" ht="12.75">
      <c r="A42" s="8">
        <v>37412</v>
      </c>
      <c r="B42">
        <f t="shared" si="5"/>
        <v>278</v>
      </c>
      <c r="C42">
        <v>156</v>
      </c>
      <c r="D42">
        <v>0</v>
      </c>
      <c r="E42">
        <v>-2.5</v>
      </c>
      <c r="F42">
        <f t="shared" si="3"/>
        <v>153</v>
      </c>
      <c r="H42">
        <v>6</v>
      </c>
      <c r="I42">
        <f>$F42+$E42</f>
        <v>150.5</v>
      </c>
      <c r="M42">
        <v>70</v>
      </c>
      <c r="O42" t="s">
        <v>56</v>
      </c>
    </row>
    <row r="43" spans="1:15" ht="12.75">
      <c r="A43" s="8">
        <v>37414</v>
      </c>
      <c r="B43">
        <f aca="true" t="shared" si="7" ref="B43:B48">$C43+122</f>
        <v>280</v>
      </c>
      <c r="C43">
        <v>158</v>
      </c>
      <c r="D43">
        <v>0</v>
      </c>
      <c r="E43">
        <v>-5</v>
      </c>
      <c r="F43">
        <f aca="true" t="shared" si="8" ref="F43:F48">$B$5-$M43</f>
        <v>147</v>
      </c>
      <c r="H43">
        <v>2</v>
      </c>
      <c r="I43">
        <f>$F43+$E43</f>
        <v>142</v>
      </c>
      <c r="M43">
        <v>76</v>
      </c>
      <c r="O43" t="s">
        <v>49</v>
      </c>
    </row>
    <row r="44" spans="1:15" ht="12.75">
      <c r="A44" s="8">
        <v>37416</v>
      </c>
      <c r="B44">
        <f t="shared" si="7"/>
        <v>282</v>
      </c>
      <c r="C44">
        <v>160</v>
      </c>
      <c r="D44">
        <v>0</v>
      </c>
      <c r="E44">
        <v>-11</v>
      </c>
      <c r="F44">
        <f t="shared" si="8"/>
        <v>144</v>
      </c>
      <c r="H44">
        <v>2</v>
      </c>
      <c r="I44">
        <f>$F44+$E44</f>
        <v>133</v>
      </c>
      <c r="M44">
        <v>79</v>
      </c>
      <c r="O44" t="s">
        <v>62</v>
      </c>
    </row>
    <row r="45" spans="1:15" ht="12.75">
      <c r="A45" s="8">
        <v>37418</v>
      </c>
      <c r="B45">
        <f t="shared" si="7"/>
        <v>284</v>
      </c>
      <c r="C45">
        <v>162</v>
      </c>
      <c r="D45">
        <v>0</v>
      </c>
      <c r="E45">
        <v>-7</v>
      </c>
      <c r="F45">
        <f t="shared" si="8"/>
        <v>140</v>
      </c>
      <c r="H45">
        <v>3</v>
      </c>
      <c r="I45">
        <f>$F45+$E45</f>
        <v>133</v>
      </c>
      <c r="M45">
        <v>83</v>
      </c>
      <c r="O45" t="s">
        <v>49</v>
      </c>
    </row>
    <row r="46" spans="1:15" ht="12.75">
      <c r="A46" s="8">
        <v>37421</v>
      </c>
      <c r="B46">
        <f t="shared" si="7"/>
        <v>287</v>
      </c>
      <c r="C46">
        <v>165</v>
      </c>
      <c r="D46">
        <v>0</v>
      </c>
      <c r="E46">
        <v>-11</v>
      </c>
      <c r="F46">
        <f t="shared" si="8"/>
        <v>144</v>
      </c>
      <c r="H46">
        <v>10</v>
      </c>
      <c r="I46">
        <v>129.5</v>
      </c>
      <c r="M46">
        <v>79</v>
      </c>
      <c r="O46" t="s">
        <v>49</v>
      </c>
    </row>
    <row r="47" spans="1:15" ht="12.75">
      <c r="A47" s="8">
        <v>37425</v>
      </c>
      <c r="B47">
        <f t="shared" si="7"/>
        <v>291</v>
      </c>
      <c r="C47">
        <v>169</v>
      </c>
      <c r="D47">
        <v>0</v>
      </c>
      <c r="E47">
        <v>-28</v>
      </c>
      <c r="F47">
        <f t="shared" si="8"/>
        <v>143</v>
      </c>
      <c r="H47">
        <v>11</v>
      </c>
      <c r="I47">
        <f>$F47+$E47</f>
        <v>115</v>
      </c>
      <c r="M47">
        <v>80</v>
      </c>
      <c r="O47" t="s">
        <v>49</v>
      </c>
    </row>
    <row r="48" spans="1:15" ht="12.75">
      <c r="A48" s="8">
        <v>37427</v>
      </c>
      <c r="B48">
        <f t="shared" si="7"/>
        <v>293</v>
      </c>
      <c r="C48">
        <v>171</v>
      </c>
      <c r="D48">
        <v>2</v>
      </c>
      <c r="E48">
        <v>-29.5</v>
      </c>
      <c r="F48">
        <f t="shared" si="8"/>
        <v>138.5</v>
      </c>
      <c r="H48">
        <v>6</v>
      </c>
      <c r="I48">
        <f>$F48+$E48</f>
        <v>109</v>
      </c>
      <c r="M48">
        <v>84.5</v>
      </c>
      <c r="O48" t="s">
        <v>49</v>
      </c>
    </row>
  </sheetData>
  <printOptions/>
  <pageMargins left="0.75" right="0.75" top="1" bottom="1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Hajo Eicken</dc:creator>
  <cp:keywords/>
  <dc:description/>
  <cp:lastModifiedBy>MMS</cp:lastModifiedBy>
  <cp:lastPrinted>2002-08-15T18:55:05Z</cp:lastPrinted>
  <dcterms:created xsi:type="dcterms:W3CDTF">2000-07-11T00:46:12Z</dcterms:created>
  <dcterms:modified xsi:type="dcterms:W3CDTF">2005-06-21T17:14:56Z</dcterms:modified>
  <cp:category/>
  <cp:version/>
  <cp:contentType/>
  <cp:contentStatus/>
</cp:coreProperties>
</file>