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drawings/drawing26.xml" ContentType="application/vnd.openxmlformats-officedocument.drawing+xml"/>
  <Override PartName="/xl/worksheets/sheet33.xml" ContentType="application/vnd.openxmlformats-officedocument.spreadsheetml.worksheet+xml"/>
  <Override PartName="/xl/drawings/drawing27.xml" ContentType="application/vnd.openxmlformats-officedocument.drawing+xml"/>
  <Override PartName="/xl/worksheets/sheet34.xml" ContentType="application/vnd.openxmlformats-officedocument.spreadsheetml.worksheet+xml"/>
  <Override PartName="/xl/drawings/drawing28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29.xml" ContentType="application/vnd.openxmlformats-officedocument.drawing+xml"/>
  <Override PartName="/xl/worksheets/sheet37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65" yWindow="135" windowWidth="12120" windowHeight="9120" firstSheet="25" activeTab="25"/>
  </bookViews>
  <sheets>
    <sheet name="MPSummary" sheetId="1" r:id="rId1"/>
    <sheet name="CS991112" sheetId="2" r:id="rId2"/>
    <sheet name="CS991202" sheetId="3" r:id="rId3"/>
    <sheet name="CS000205" sheetId="4" r:id="rId4"/>
    <sheet name="CS000229" sheetId="5" r:id="rId5"/>
    <sheet name="CS000301" sheetId="6" r:id="rId6"/>
    <sheet name="CS000426" sheetId="7" r:id="rId7"/>
    <sheet name="CS000508" sheetId="8" r:id="rId8"/>
    <sheet name="CS000530" sheetId="9" r:id="rId9"/>
    <sheet name="CS000602" sheetId="10" r:id="rId10"/>
    <sheet name="CS000605" sheetId="11" r:id="rId11"/>
    <sheet name="CS000606 " sheetId="12" r:id="rId12"/>
    <sheet name="CS000607" sheetId="13" r:id="rId13"/>
    <sheet name="CS000608" sheetId="14" r:id="rId14"/>
    <sheet name="CS000609" sheetId="15" r:id="rId15"/>
    <sheet name="CS000610" sheetId="16" r:id="rId16"/>
    <sheet name="CS000611" sheetId="17" r:id="rId17"/>
    <sheet name="CS000612" sheetId="18" r:id="rId18"/>
    <sheet name="CS000614" sheetId="19" r:id="rId19"/>
    <sheet name="CS000615" sheetId="20" r:id="rId20"/>
    <sheet name="CS000616" sheetId="21" r:id="rId21"/>
    <sheet name="CS000617" sheetId="22" r:id="rId22"/>
    <sheet name="CS000619" sheetId="23" r:id="rId23"/>
    <sheet name="CS000620" sheetId="24" r:id="rId24"/>
    <sheet name="CS000621" sheetId="25" r:id="rId25"/>
    <sheet name="CS000622" sheetId="26" r:id="rId26"/>
    <sheet name="CS000623" sheetId="27" r:id="rId27"/>
    <sheet name="EL991110" sheetId="28" r:id="rId28"/>
    <sheet name="EL991202" sheetId="29" r:id="rId29"/>
    <sheet name="EL000206" sheetId="30" r:id="rId30"/>
    <sheet name="EL000302" sheetId="31" r:id="rId31"/>
    <sheet name="EL000425" sheetId="32" r:id="rId32"/>
    <sheet name="EL000510" sheetId="33" r:id="rId33"/>
    <sheet name="EL000601" sheetId="34" r:id="rId34"/>
    <sheet name="EL000606" sheetId="35" r:id="rId35"/>
    <sheet name="EL000608" sheetId="36" r:id="rId36"/>
    <sheet name="EL000613" sheetId="37" r:id="rId37"/>
  </sheets>
  <definedNames>
    <definedName name="mh">'CS991112'!$W$57</definedName>
    <definedName name="x1h">'CS991112'!$W$44</definedName>
    <definedName name="x1hse">'CS991112'!$W$46</definedName>
    <definedName name="X1val">'EL000425'!$R$13</definedName>
    <definedName name="x2h">'CS991112'!$W$53</definedName>
    <definedName name="x2hse">'CS991112'!$W$55</definedName>
    <definedName name="X2val">'EL000425'!$R$22</definedName>
    <definedName name="Y1h">'CS991112'!$V$35</definedName>
    <definedName name="Y1hse">'CS991112'!$W$35</definedName>
    <definedName name="Y1val">'EL000425'!$Q$4</definedName>
    <definedName name="Y2h">'CS991112'!$V$36</definedName>
    <definedName name="y2hse">'CS991112'!$W$36</definedName>
    <definedName name="Y2val">'EL000425'!$Q$5</definedName>
  </definedNames>
  <calcPr fullCalcOnLoad="1"/>
</workbook>
</file>

<file path=xl/sharedStrings.xml><?xml version="1.0" encoding="utf-8"?>
<sst xmlns="http://schemas.openxmlformats.org/spreadsheetml/2006/main" count="2440" uniqueCount="288">
  <si>
    <t>000606 MP3</t>
  </si>
  <si>
    <t>000606 MP4</t>
  </si>
  <si>
    <t>Sample no.</t>
  </si>
  <si>
    <t>Day of year</t>
  </si>
  <si>
    <t>S, ppt</t>
  </si>
  <si>
    <t>d18O, ppt</t>
  </si>
  <si>
    <t>Depth,m</t>
  </si>
  <si>
    <t>mean</t>
  </si>
  <si>
    <t>st dev</t>
  </si>
  <si>
    <t>dD, ‰</t>
  </si>
  <si>
    <t>Core Length(m): .39; Water salinity (psu): 32.4; sample taken for salinity and isotope measurements (d18O -1.47 ppt, dD -2.85 ppt 2nd meas. d18O -1.50 ppt, dD 9.20 ppt)</t>
  </si>
  <si>
    <t>CS000301 Brine 1.15m</t>
  </si>
  <si>
    <t>dD, ppt</t>
  </si>
  <si>
    <t>Brine:</t>
  </si>
  <si>
    <t>salinity of lagoon water: 37.6 psu, d18O -3.08 and -3.11 ppt; dD -3.73 and -22.20 ppt</t>
  </si>
  <si>
    <t>CS000303 Brine 0.5m</t>
  </si>
  <si>
    <t>CS000303 Brine 0.75m</t>
  </si>
  <si>
    <t>Brine: CS000426</t>
  </si>
  <si>
    <t>Sampled from sack holes</t>
  </si>
  <si>
    <t>From centrifuged cores</t>
  </si>
  <si>
    <t>Seawater salinity: 34.4, d18O -2.34 ppt, dD -15.95 ppt; 2 cores taken for Shin et al.</t>
  </si>
  <si>
    <t>Seawater salinity same as CS00508, d18O -3.31 and -2.97 ppt, dD -23.97 and -24.76 ppt; 1 core sample and slab through upper 0.7 m of ice cover (photographs)</t>
  </si>
  <si>
    <t xml:space="preserve"> CS000510</t>
  </si>
  <si>
    <t xml:space="preserve">CS000612 MP </t>
  </si>
  <si>
    <t>pond ice; centrifuge</t>
  </si>
  <si>
    <t>MP; Cs000612</t>
  </si>
  <si>
    <t>ponded ice</t>
  </si>
  <si>
    <t>CS000608 #2</t>
  </si>
  <si>
    <t xml:space="preserve"> CS000608 #1 </t>
  </si>
  <si>
    <t>Salinity measurements on larger number of ponds; majority of ponds is stratified with more saline water at bottom; 30% of the ponds exhibit bubbly intermediate layer devoid of sediments (although all ponds were in sediment-laden ice); salinities measured in several ponds both at top (even-numbered cell) and bottom of pond (odd-numbered cell)</t>
  </si>
  <si>
    <t>Elson Lagoon; roughly 10 m southwest of the mass-balance site</t>
  </si>
  <si>
    <t>rotten ice; slushy layer</t>
  </si>
  <si>
    <t>sediments</t>
  </si>
  <si>
    <t>clear ice</t>
  </si>
  <si>
    <t>water from slushy layer</t>
  </si>
  <si>
    <t>El000613</t>
  </si>
  <si>
    <t xml:space="preserve">Comments: under slushy layer </t>
  </si>
  <si>
    <t xml:space="preserve">Chukchi Sea fast ice, ca. 140 m SW of mass-balance site </t>
  </si>
  <si>
    <t xml:space="preserve">IMP CS000614   </t>
  </si>
  <si>
    <t xml:space="preserve">Comments: Meltpond water : 0C; Salinity: 2.2 Depth: 9 cm. </t>
  </si>
  <si>
    <t>crack</t>
  </si>
  <si>
    <t>I, Cs000614</t>
  </si>
  <si>
    <t xml:space="preserve">CS000614 MP </t>
  </si>
  <si>
    <t xml:space="preserve">EL000302 #1 </t>
  </si>
  <si>
    <t>(possibly too low a reading)</t>
  </si>
  <si>
    <t>low sediment load</t>
  </si>
  <si>
    <t>Depth, m (perpendicular to coast, SE to NW):</t>
  </si>
  <si>
    <t>MP2</t>
  </si>
  <si>
    <t>MPS</t>
  </si>
  <si>
    <t>Salinity measurements on larger number of ponds</t>
  </si>
  <si>
    <t xml:space="preserve"> CS000530 #1 </t>
  </si>
  <si>
    <t>Core:</t>
  </si>
  <si>
    <t>bare ice; centrifuge</t>
  </si>
  <si>
    <t>bare ice; TS</t>
  </si>
  <si>
    <t>Chukchi Sea, ca. 10 m off May location</t>
  </si>
  <si>
    <t>Centrifuge samples taken; snow sampling</t>
  </si>
  <si>
    <t>CS000530 #2</t>
  </si>
  <si>
    <t>Snow depth (m):</t>
  </si>
  <si>
    <t>Freeboard (m):</t>
  </si>
  <si>
    <t>Elson Lagoon, ca. 20 m WSW of mass-balance site</t>
  </si>
  <si>
    <t>1 core and 1 centrifuge core</t>
  </si>
  <si>
    <t>(start of 2nd segment of core)</t>
  </si>
  <si>
    <t xml:space="preserve">EL000601 #1 </t>
  </si>
  <si>
    <t>high sed.</t>
  </si>
  <si>
    <t>very high sed.</t>
  </si>
  <si>
    <t xml:space="preserve">med. sed. </t>
  </si>
  <si>
    <t>EL000601 #2</t>
  </si>
  <si>
    <t>Comment:</t>
  </si>
  <si>
    <t>narrow zone of open water ca. 10 m away from beach over tidal crack; isotope sample taken</t>
  </si>
  <si>
    <t>Chukchi Sea</t>
  </si>
  <si>
    <t>[ PO4 ]</t>
  </si>
  <si>
    <t>[ Si(OH)4 ]</t>
  </si>
  <si>
    <t>[ NO3 ]</t>
  </si>
  <si>
    <t>[ NO2 ]</t>
  </si>
  <si>
    <t>[ NH4 ]</t>
  </si>
  <si>
    <t>S</t>
  </si>
  <si>
    <t>patch of 5x5 m ca. 50 m south of Chukchi mass balance site; installation site of waterlevel recorder; did not note which profile is which</t>
  </si>
  <si>
    <t>MP4</t>
  </si>
  <si>
    <t>none</t>
  </si>
  <si>
    <t xml:space="preserve">EL000608 #1 </t>
  </si>
  <si>
    <t>EL000608 #2</t>
  </si>
  <si>
    <t>open pond (2x2 m with wet snow around perimeter); site of transmission measurements</t>
  </si>
  <si>
    <t>ca. 0.1 m</t>
  </si>
  <si>
    <t>WLR pond; did not note which profile is which; Reference level: distance between 100 cm mark on 2" tube and pond water surface: 92.1 cm (4:16PM)</t>
  </si>
  <si>
    <t>000602 MP1</t>
  </si>
  <si>
    <t>000602 MP2</t>
  </si>
  <si>
    <t>000606 MP1</t>
  </si>
  <si>
    <t>000606 MP2</t>
  </si>
  <si>
    <t>Salinity measurements on larger number of ponds; near to the massbalance site; salinities measured in several ponds both at top (even-numbered cell) and bottom of pond (odd-numbered cell)</t>
  </si>
  <si>
    <t xml:space="preserve">IMP CS000615   </t>
  </si>
  <si>
    <t xml:space="preserve">Comments: Meltpond water : 0C; Salinity: 3.0 ;Depth: 3 cm. </t>
  </si>
  <si>
    <t>I, Cs000615</t>
  </si>
  <si>
    <t>crack at 33cm</t>
  </si>
  <si>
    <t xml:space="preserve">CS000615 MP </t>
  </si>
  <si>
    <t>Comments: from the bottom of a melt pond, meltpond depth 3 cm, salinity 3.0</t>
  </si>
  <si>
    <t>Large visible air pockets at 33 cm</t>
  </si>
  <si>
    <t>CS000619 I</t>
  </si>
  <si>
    <t>CS000619 MP</t>
  </si>
  <si>
    <t>Salinity measurements on larger number of ponds; 30% of ponds are stratified with more saline water near pond bottom. For measurements pond water has been mixed to destroy stratification; melt pond at spot 2 in sediment laden ice field; melt ponds in vicinity of mass-balance site</t>
  </si>
  <si>
    <t>MP-Freitag; a 10x20m2 pond with small in- and outlets in the North and South to a large ponded area.  Location: 100m south west of Massbalance site; 40 m west of core site June 9,10,11; post at K54 and E55</t>
  </si>
  <si>
    <t>Chukchi Sea; roughly 40 m west of Site June 9, 10, 11; i.e., 100 m south of mass-balance site.</t>
  </si>
  <si>
    <t>MP-Freitag; Location: 100 m south west of mass-balance site, 40 m west of core site June 9, 10, 11; post at H75 and D76; stratified salinity</t>
  </si>
  <si>
    <t>WLR-Pond; dry margins indicate recent drainage. The pond appears not be connected with neighbouring pond network as a result of drainage; WLR at G66 and E67</t>
  </si>
  <si>
    <t>MP-F(reitag); Location: 100 m southwest of mass-balance site; 40 m west of core site June 9, 10, 11; Salinity 3.0; post at H31 and D32</t>
  </si>
  <si>
    <t>WLR; dry margins indicate recent drainage. The pond appears not be connected with neighbouring pond network as a result of drainage; WLR at H22 and F23</t>
  </si>
  <si>
    <t>WLR; recorder had been removed, this is the site where WLR was apparently located (based on remnants of hole)</t>
  </si>
  <si>
    <t xml:space="preserve"> </t>
  </si>
  <si>
    <t xml:space="preserve">Uppermost three measurements with problems due to heating of probe; temperature measured in-situ &gt;0 </t>
  </si>
  <si>
    <t>Problems with heating of sensor, temperature may have been lower</t>
  </si>
  <si>
    <t>open water of approximately 2 x 4 m, with meltwater extending further out underneath snow; ca. 200 m away from beach; one profiled measured and uncertain which trajectory was measured</t>
  </si>
  <si>
    <t>wide area of flooded ice, with snow visible at pond bottom in many spots; ca. 50 m away from the beach at NARL (off the theatre); one profiled measured and uncertain which trajectory was measured</t>
  </si>
  <si>
    <t>Waterlevel, not freeboard!</t>
  </si>
  <si>
    <t>MPX: (a 2x2m2 Pond; same as that for cores taken June 9; also part of core transsect (see photographs of June 9)</t>
  </si>
  <si>
    <t>(core sawed at this point)</t>
  </si>
  <si>
    <t xml:space="preserve">CS000609 #1 </t>
  </si>
  <si>
    <t>CS000609 I</t>
  </si>
  <si>
    <t>Comments: ( bare ice surface) 16.00h</t>
  </si>
  <si>
    <t>CS000609 MP</t>
  </si>
  <si>
    <t>melt pond ice; centrifuge</t>
  </si>
  <si>
    <t>Comments: ( from the bottom of a melt pond; meltpond depth 9 cm; salinity 0.1) 16.00h</t>
  </si>
  <si>
    <t>WLR pond; Reference level depth: 92.3 cm above waterlevel in pond</t>
  </si>
  <si>
    <t>Chukchi Sea fast ice; ca. 120 m SW of mass-balance site (between location of June 5 and Tracer site; the same than June 9)</t>
  </si>
  <si>
    <t xml:space="preserve">IMP CS000610   </t>
  </si>
  <si>
    <t xml:space="preserve">I; CS000610   </t>
  </si>
  <si>
    <t>melt pond ice; TS</t>
  </si>
  <si>
    <t>Comments: Meltpond water : 0C; Salinity 0.3; melt pond water level: 4 cm</t>
  </si>
  <si>
    <t xml:space="preserve">CS000610 MP </t>
  </si>
  <si>
    <t>Comments: ( from the bottom of a melt pond; meltpond depth 6 cm; salinity 0.3) 16.00h</t>
  </si>
  <si>
    <t xml:space="preserve">CS000610 I </t>
  </si>
  <si>
    <t>Comments: ( bare ice surface) 16.10h</t>
  </si>
  <si>
    <t>sample too small to measure salinity</t>
  </si>
  <si>
    <t>MP-Freitag (foto); a 10x20m2 pond with small in- and outlets in the North and South to a large ponded area. Location: 100m southwest of mass-balance site; 40 m west of core site June 9,10,11; post at M66 and G67</t>
  </si>
  <si>
    <t>WLR-Pond; dry margins indicate recent drainage of pond;WLR at L57 and E58</t>
  </si>
  <si>
    <t>Comments: Pond spot (the same as of June 10); meltpond water : 0C; Salinity: 0.8; Depth: 8 cm</t>
  </si>
  <si>
    <t>Salinity measurements on larger number of ponds; 30% of ponds are stratified with more saline water near pond bottom. For measurements pond water has been mixed to destroy stratification; melt pond at spot 2 in sediment laden ice field; 200m north of mass-balance site)</t>
  </si>
  <si>
    <t>MP3</t>
  </si>
  <si>
    <t>Chukchi Sea fast ice, ca. 100 m SW of mass-balance site (same location as June 5)</t>
  </si>
  <si>
    <t>bare ice and slush</t>
  </si>
  <si>
    <t>uppermost, clear ice layer of ca. 2 cm thickness (superimposed?)</t>
  </si>
  <si>
    <t xml:space="preserve"> CS000607 #1 </t>
  </si>
  <si>
    <t>CS000607 #2</t>
  </si>
  <si>
    <t xml:space="preserve"> CS000605 #1 </t>
  </si>
  <si>
    <t xml:space="preserve"> CS000508 #1 </t>
  </si>
  <si>
    <t>(total length 1.6 m, one segment missing?)</t>
  </si>
  <si>
    <t xml:space="preserve">EL000511 #1 </t>
  </si>
  <si>
    <t>Chukchi Sea fast ice, ca. 500 m away from shore at NARL</t>
  </si>
  <si>
    <t xml:space="preserve"> CS991112#1 </t>
  </si>
  <si>
    <t>clearer ice layer</t>
  </si>
  <si>
    <t>open water of approximately 5 x 3 m, with meltwater extending further out underneath snow cover; ca. 50 m away from beach; several cracks parallel and perpendicular to shore nearby; zone of &gt;100 m width away from beach is covered to &gt;50 % by meltwater at surface or underneath snow cover; isotope sample taken; one profiled measured and uncertain which trajectory was measured</t>
  </si>
  <si>
    <t>open water of approximately 2 x 10 m, with meltwater extending further out underneath snow; ca. 70 m away from beach; beach-zone (up to ca. 100 m away from shore) is covered with &gt;50 % meltpond or water layer underneath ice surface; off NARL; one profiled measured and uncertain which trajectory was measured</t>
  </si>
  <si>
    <t>Salinity measurements on larger number of ponds; salinities measured in several ponds both at top (even-numbered cell) and bottom of pond (odd-numbered cell)</t>
  </si>
  <si>
    <t>wide area of flooded ice, with snow visible at pond bottom in many spots, deeper spots in center with sediment at bottom of pond; ca. 50 m away from the beach at NARL, ca. 30 m further to NE from MP2; one profiled measured and uncertain which trajectory was measured</t>
  </si>
  <si>
    <t>open water of approximately 3 x 3 m, with meltwater extending further out underneath snow; ca. 50 m away from beach; beach-zone (up to ca. 100 m away from shore) is covered with &gt;50 % meltpond or water layer underneath ice surface; one profiled measured and uncertain which trajectory was measured</t>
  </si>
  <si>
    <t>WLR site; called F in notes because of confusion with losing of marker; Temperature = .2; hole at I36 and F37</t>
  </si>
  <si>
    <t xml:space="preserve">  </t>
  </si>
  <si>
    <t>WLR site; called F in notes because of confusion with losing of marker; hole at L59 and F60</t>
  </si>
  <si>
    <t>Comments: from the bottom of a melt pond, meltpond depth 9 cm, salinity 2.2</t>
  </si>
  <si>
    <t>(sample crushed after centrifuging)</t>
  </si>
  <si>
    <t>CS000614 I</t>
  </si>
  <si>
    <t>Depth, m</t>
  </si>
  <si>
    <t>(top of snow cover)</t>
  </si>
  <si>
    <t>(snow/ice interface)</t>
  </si>
  <si>
    <t>(start of 2nd core segment)</t>
  </si>
  <si>
    <t>Comments</t>
  </si>
  <si>
    <t>S, psu</t>
  </si>
  <si>
    <t>Dep_1, m</t>
  </si>
  <si>
    <t>Dep_2, m</t>
  </si>
  <si>
    <t>Dep_mid,m</t>
  </si>
  <si>
    <t>d18O, ‰</t>
  </si>
  <si>
    <t>Brine mass, g</t>
  </si>
  <si>
    <t>Vb, ‰</t>
  </si>
  <si>
    <t>Snow</t>
  </si>
  <si>
    <t>T, ˚C</t>
  </si>
  <si>
    <t>Cond, µS/cm</t>
  </si>
  <si>
    <t>Structure</t>
  </si>
  <si>
    <t>S, ‰</t>
  </si>
  <si>
    <t>Melt ponds</t>
  </si>
  <si>
    <t>brine salinity from T meas.</t>
  </si>
  <si>
    <t>Ice mass, g</t>
  </si>
  <si>
    <t>Date:</t>
  </si>
  <si>
    <t>Location:</t>
  </si>
  <si>
    <t>Coordinates:</t>
  </si>
  <si>
    <t>Air temperature:</t>
  </si>
  <si>
    <t>Comments:</t>
  </si>
  <si>
    <t>MP1</t>
  </si>
  <si>
    <t>S, ‰:</t>
  </si>
  <si>
    <t>d18O, ‰:</t>
  </si>
  <si>
    <t>Depth, m (parallel to coast, SW to NE):</t>
  </si>
  <si>
    <r>
      <t>2</t>
    </r>
    <r>
      <rPr>
        <vertAlign val="superscript"/>
        <sz val="9"/>
        <rFont val="Geneva"/>
        <family val="0"/>
      </rPr>
      <t>nd</t>
    </r>
    <r>
      <rPr>
        <sz val="9"/>
        <rFont val="Geneva"/>
        <family val="0"/>
      </rPr>
      <t xml:space="preserve"> part of core</t>
    </r>
  </si>
  <si>
    <r>
      <t>2</t>
    </r>
    <r>
      <rPr>
        <vertAlign val="superscript"/>
        <sz val="9"/>
        <rFont val="Geneva"/>
        <family val="0"/>
      </rPr>
      <t>nd</t>
    </r>
    <r>
      <rPr>
        <sz val="9"/>
        <rFont val="Geneva"/>
        <family val="0"/>
      </rPr>
      <t xml:space="preserve"> core segment</t>
    </r>
  </si>
  <si>
    <t>WLR site; called F in notes because of confusion with losing of marker; hole at M36 and E37</t>
  </si>
  <si>
    <t>CS000623 I</t>
  </si>
  <si>
    <t>CS000623 MP</t>
  </si>
  <si>
    <t xml:space="preserve">CS000623 MP </t>
  </si>
  <si>
    <t>WLR site; called F in notes because of confusion with losing of marker;  hole at M63 and E64</t>
  </si>
  <si>
    <t>Elson Lagoon, ca. 10 m east of mass/energy balance site</t>
  </si>
  <si>
    <t xml:space="preserve">EL000425 #1 </t>
  </si>
  <si>
    <t>(start of 2nd segment)</t>
  </si>
  <si>
    <t>medium sediment load</t>
  </si>
  <si>
    <t>high sediment load</t>
  </si>
  <si>
    <t>Chukchi Sea, ca. 15 m to the southsouthwest of mass/energy balance site</t>
  </si>
  <si>
    <t>site was visited several times during March campaign (2/29, 3/1); core taken for Dave Cole</t>
  </si>
  <si>
    <t xml:space="preserve"> CS000426 #1 </t>
  </si>
  <si>
    <t>(start of second core)</t>
  </si>
  <si>
    <t>wind slab and depth hoar (17-19 cm, xls up to 1 cm large)</t>
  </si>
  <si>
    <t>wind slab, isotope sample</t>
  </si>
  <si>
    <t>Chukchi Sea, ca. 5 m off April location</t>
  </si>
  <si>
    <t>Chukchi Sea fast ice, ca. 100 m SW of mass-balance site</t>
  </si>
  <si>
    <t>(break in core at 0.3 m depth)</t>
  </si>
  <si>
    <t>uppermost, clear ice layer (superimposed?)</t>
  </si>
  <si>
    <t>large brine channels</t>
  </si>
  <si>
    <t>surface core, transmission measurements; large brine channels in middle and lower sections (see stratigraphy photographs); surface superimposed layer?; isotope samples down to 0.25 m depth</t>
  </si>
  <si>
    <t>Elson Lagoon</t>
  </si>
  <si>
    <t>Ice thickness (m):</t>
  </si>
  <si>
    <t>Chuckchi Sea</t>
  </si>
  <si>
    <t>Categorized as MP4 in notes as MP 1-3 are in Chukchi sea off NARL; patch of 3x3 m in Elson Lagoon; bottom covered with sediment layer; less than 1% of Elson Lagoon with meltponds visible; one profiled measured and uncertain which trajectory was measured</t>
  </si>
  <si>
    <t>Chukchi Sea fast ice; ca. 120 m SW of mass-balance site (between location of June 5 and Tracer site)</t>
  </si>
  <si>
    <t>core taken in bare ice adjacent to melt pond (with later sampling for centrifuged ice in bare and pond spot)</t>
  </si>
  <si>
    <t>Chukchi Sea fast ice; ca. 120 m SW of mass-balance site (the same than June 9;10)</t>
  </si>
  <si>
    <t xml:space="preserve">IMP CS000611   </t>
  </si>
  <si>
    <t>I; Cs000611</t>
  </si>
  <si>
    <t>Mean depth, m</t>
  </si>
  <si>
    <t>st. dev., m</t>
  </si>
  <si>
    <t>I; Cs000612</t>
  </si>
  <si>
    <t>(along a crack)</t>
  </si>
  <si>
    <t>Comments: ( bare ice surface) 16.30h</t>
  </si>
  <si>
    <t>Comments: E63 = small pond ice core site 6/9; G63 = river to the crack outflow; J63 = small pond; N63 = WLR; O63 = pond core site 6/10; T63 = sediment laden ice; Z63 = small meltpond</t>
  </si>
  <si>
    <t>I, El000613</t>
  </si>
  <si>
    <t xml:space="preserve">Comments: </t>
  </si>
  <si>
    <t>rotten ice</t>
  </si>
  <si>
    <t>Salinity measurements on larger number of ponds; salinities measured in several ponds both at top (even-numbered cell) and bottom of pond (odd-numbered cell); AV on = Meltpond salinities in sedimentladen ice and just one measurement per pond</t>
  </si>
  <si>
    <t xml:space="preserve">CS000619 MP </t>
  </si>
  <si>
    <t>CS000615 I</t>
  </si>
  <si>
    <t>Comments: Water depth: 4 cm; Salinity of Pond: 1.9cm</t>
  </si>
  <si>
    <t>Comments: Water depth = 10cm; Salinity of pond = 2</t>
  </si>
  <si>
    <t xml:space="preserve">Chukchi Sea </t>
  </si>
  <si>
    <t>break</t>
  </si>
  <si>
    <t>CS000621 I</t>
  </si>
  <si>
    <t>CS000621 MP</t>
  </si>
  <si>
    <t>Crack at 16 cm</t>
  </si>
  <si>
    <t xml:space="preserve">Comments: Depth: 3.5 cmSalinity of pond: 25-10: very porous and crumbly </t>
  </si>
  <si>
    <t>crack at 27 cm</t>
  </si>
  <si>
    <t>crumbled</t>
  </si>
  <si>
    <t>Comments: Water depth = 3cm; Salinity = 1.5</t>
  </si>
  <si>
    <t>CS000622 I</t>
  </si>
  <si>
    <t xml:space="preserve">CS000622 MP </t>
  </si>
  <si>
    <t xml:space="preserve">CS000621 MP </t>
  </si>
  <si>
    <t>CS000620 I</t>
  </si>
  <si>
    <t xml:space="preserve">CS000620 MP </t>
  </si>
  <si>
    <t>Comments: Water depth: 7cm; Salinity: 1.3</t>
  </si>
  <si>
    <t>Comments: Water depth: Water depth: 7cm; Salinity: 1.3</t>
  </si>
  <si>
    <t xml:space="preserve">CS000611 I </t>
  </si>
  <si>
    <t xml:space="preserve">CS000611 MP </t>
  </si>
  <si>
    <t>WLR-Pond; trockene Randbereiche deuten auf Drainage des Ponds hin;  WLR at G62 and M61</t>
  </si>
  <si>
    <t>WLR site; called F in notes because of confusion with losing of marker; hole at K59 and F60</t>
  </si>
  <si>
    <t>0.12 to 0.16: layer of frazil ice with low sediment content</t>
  </si>
  <si>
    <t>(0.35 to 0.39 m), no discolouration due to algae visible at bottom</t>
  </si>
  <si>
    <t xml:space="preserve"> CS991112#2 </t>
  </si>
  <si>
    <t>Comments: Centrifuged samples (3 min @ 1000 rpm)</t>
  </si>
  <si>
    <t xml:space="preserve"> CS000508 #2 </t>
  </si>
  <si>
    <t>Comments: Slab A-4 (parallel to coastline), sampled on May 10, 2000; salinity segments based upon layer structure evident in parallel slab (see slab photographs)</t>
  </si>
  <si>
    <t>(significant loss of brine from bag)</t>
  </si>
  <si>
    <t>(small leak of brine)</t>
  </si>
  <si>
    <t>(small leak)</t>
  </si>
  <si>
    <t>Core length (m): 0.54; Slab sawed from ice cover; ice highly sediment-laden throughout, with clean layer in the lowermost 1 to 3 cm; according to local observers (D. Ramey, K. Toovak), ice started forming on October 5 (wind speeds of about 25 kts gusting to 35 kts according to weather bureau) and was highly sediment-laden; frazil accumulated in thicker layer in Lagoon but did not immediately consolidate and according to K. Toovak remained in a state of semi-consolidation for a signficant period of time.</t>
  </si>
  <si>
    <t>highly sediment-laden ice throughout</t>
  </si>
  <si>
    <t>(0.50 to 0.54 m), lowermost centimeters clean ice</t>
  </si>
  <si>
    <t>Chukchi Sea fast ice</t>
  </si>
  <si>
    <t xml:space="preserve"> CS991202#1 </t>
  </si>
  <si>
    <t>Chukchi Sea, mass/energy balance site</t>
  </si>
  <si>
    <t>snow drift extending out from box into western sector of gauge area</t>
  </si>
  <si>
    <t>CS01</t>
  </si>
  <si>
    <t>Elson Lagoon, mass/energy balance site</t>
  </si>
  <si>
    <t>highly variable snow depth, some slightly negative freeboard</t>
  </si>
  <si>
    <t>med. sed conc.</t>
  </si>
  <si>
    <t>high sed. conc.</t>
  </si>
  <si>
    <t>site was visited several times during March campaign (2/29, 3/1)</t>
  </si>
  <si>
    <t>(top of second core segment)</t>
  </si>
  <si>
    <t>EL01</t>
  </si>
  <si>
    <t>00022901 #1</t>
  </si>
  <si>
    <t>00022901 #2</t>
  </si>
  <si>
    <t>Chukchi Sea, ca. 20 m to the southwest of mass/energy balance site</t>
  </si>
  <si>
    <t>same site as 2/29/00</t>
  </si>
  <si>
    <t>Core #2</t>
  </si>
  <si>
    <t>Comments: apex of 3 m triangle</t>
  </si>
  <si>
    <t xml:space="preserve">Core #3 </t>
  </si>
  <si>
    <t>Comments: apex of 0.3 m triangle</t>
  </si>
  <si>
    <t>wide area of flooded ice; with snow visible at pond bottom in many spots; deeper spots in center with sediment at bottom of pond; ca. 50 m away from the beach at NARL; ca. 30 m further to SW from MP2; one profiled measured and uncertain which trajectory was measured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</si>
</sst>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Times New Roman"/>
      <family val="1"/>
    </font>
    <font>
      <sz val="9"/>
      <color indexed="10"/>
      <name val="Geneva"/>
      <family val="0"/>
    </font>
    <font>
      <sz val="9"/>
      <color indexed="8"/>
      <name val="Geneva"/>
      <family val="0"/>
    </font>
    <font>
      <sz val="12"/>
      <name val="Times New Roman"/>
      <family val="1"/>
    </font>
    <font>
      <sz val="10"/>
      <name val="Geneva"/>
      <family val="0"/>
    </font>
    <font>
      <b/>
      <sz val="10"/>
      <name val="Geneva"/>
      <family val="0"/>
    </font>
    <font>
      <vertAlign val="superscript"/>
      <sz val="9"/>
      <name val="Geneva"/>
      <family val="0"/>
    </font>
    <font>
      <sz val="8.5"/>
      <name val="Arial"/>
      <family val="0"/>
    </font>
    <font>
      <b/>
      <sz val="8.5"/>
      <name val="Arial"/>
      <family val="0"/>
    </font>
    <font>
      <sz val="12"/>
      <name val="Geneva"/>
      <family val="0"/>
    </font>
    <font>
      <b/>
      <sz val="12"/>
      <name val="Geneva"/>
      <family val="0"/>
    </font>
    <font>
      <sz val="10.75"/>
      <name val="Geneva"/>
      <family val="0"/>
    </font>
    <font>
      <sz val="10.5"/>
      <name val="Geneva"/>
      <family val="0"/>
    </font>
    <font>
      <b/>
      <sz val="10.75"/>
      <name val="Geneva"/>
      <family val="0"/>
    </font>
    <font>
      <b/>
      <sz val="10.5"/>
      <name val="Geneva"/>
      <family val="0"/>
    </font>
    <font>
      <sz val="9.25"/>
      <name val="Geneva"/>
      <family val="0"/>
    </font>
    <font>
      <sz val="8.5"/>
      <name val="Geneva"/>
      <family val="0"/>
    </font>
    <font>
      <b/>
      <sz val="8.5"/>
      <name val="Geneva"/>
      <family val="0"/>
    </font>
    <font>
      <b/>
      <sz val="9.25"/>
      <name val="Geneva"/>
      <family val="0"/>
    </font>
    <font>
      <sz val="11.5"/>
      <name val="Geneva"/>
      <family val="0"/>
    </font>
    <font>
      <b/>
      <sz val="11.5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Geneva"/>
      <family val="0"/>
    </font>
    <font>
      <sz val="12"/>
      <color indexed="10"/>
      <name val="Geneva"/>
      <family val="0"/>
    </font>
    <font>
      <sz val="9.75"/>
      <name val="Geneva"/>
      <family val="0"/>
    </font>
    <font>
      <sz val="11.25"/>
      <name val="Geneva"/>
      <family val="0"/>
    </font>
    <font>
      <b/>
      <sz val="11.25"/>
      <name val="Geneva"/>
      <family val="0"/>
    </font>
    <font>
      <b/>
      <sz val="9.75"/>
      <name val="Geneva"/>
      <family val="0"/>
    </font>
    <font>
      <sz val="11.75"/>
      <name val="Geneva"/>
      <family val="0"/>
    </font>
    <font>
      <b/>
      <sz val="8"/>
      <name val="Geneva"/>
      <family val="0"/>
    </font>
    <font>
      <b/>
      <sz val="11.75"/>
      <name val="Geneva"/>
      <family val="0"/>
    </font>
    <font>
      <sz val="15.5"/>
      <name val="Geneva"/>
      <family val="0"/>
    </font>
    <font>
      <sz val="9.5"/>
      <name val="Geneva"/>
      <family val="0"/>
    </font>
    <font>
      <b/>
      <sz val="9.5"/>
      <name val="Geneva"/>
      <family val="0"/>
    </font>
    <font>
      <sz val="11"/>
      <name val="Geneva"/>
      <family val="0"/>
    </font>
    <font>
      <b/>
      <sz val="11"/>
      <name val="Geneva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5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15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NumberFormat="1" applyFont="1" applyAlignment="1">
      <alignment/>
    </xf>
    <xf numFmtId="167" fontId="16" fillId="0" borderId="0" xfId="0" applyNumberFormat="1" applyFont="1" applyBorder="1" applyAlignment="1">
      <alignment horizontal="right"/>
    </xf>
    <xf numFmtId="2" fontId="15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'CS991112'!$B$12:$B$19</c:f>
              <c:numCache/>
            </c:numRef>
          </c:xVal>
          <c:yVal>
            <c:numRef>
              <c:f>'CS991112'!$A$12:$A$19</c:f>
              <c:numCache/>
            </c:numRef>
          </c:yVal>
          <c:smooth val="0"/>
        </c:ser>
        <c:axId val="45409510"/>
        <c:axId val="6032407"/>
      </c:scatterChart>
      <c:valAx>
        <c:axId val="4540951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032407"/>
        <c:crosses val="autoZero"/>
        <c:crossBetween val="midCat"/>
        <c:dispUnits/>
      </c:valAx>
      <c:valAx>
        <c:axId val="603240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09510"/>
        <c:crossesAt val="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'CS000301'!$H$28:$H$40</c:f>
              <c:numCache/>
            </c:numRef>
          </c:xVal>
          <c:yVal>
            <c:numRef>
              <c:f>'CS000301'!$G$28:$G$40</c:f>
              <c:numCache/>
            </c:numRef>
          </c:yVal>
          <c:smooth val="0"/>
        </c:ser>
        <c:axId val="7404704"/>
        <c:axId val="66642337"/>
      </c:scatterChart>
      <c:valAx>
        <c:axId val="740470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6642337"/>
        <c:crosses val="autoZero"/>
        <c:crossBetween val="midCat"/>
        <c:dispUnits/>
      </c:valAx>
      <c:valAx>
        <c:axId val="6664233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047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'CS000426'!$B$12:$B$30</c:f>
              <c:numCache/>
            </c:numRef>
          </c:xVal>
          <c:yVal>
            <c:numRef>
              <c:f>'CS000426'!$A$12:$A$30</c:f>
              <c:numCache/>
            </c:numRef>
          </c:yVal>
          <c:smooth val="0"/>
        </c:ser>
        <c:axId val="62910122"/>
        <c:axId val="29320187"/>
      </c:scatterChart>
      <c:valAx>
        <c:axId val="6291012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9320187"/>
        <c:crosses val="autoZero"/>
        <c:crossBetween val="midCat"/>
        <c:dispUnits/>
      </c:valAx>
      <c:valAx>
        <c:axId val="2932018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10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'CS000426'!$H$12:$H$43</c:f>
              <c:numCache/>
            </c:numRef>
          </c:xVal>
          <c:yVal>
            <c:numRef>
              <c:f>'CS000426'!$G$12:$G$43</c:f>
              <c:numCache/>
            </c:numRef>
          </c:yVal>
          <c:smooth val="0"/>
        </c:ser>
        <c:axId val="62555092"/>
        <c:axId val="26124917"/>
      </c:scatterChart>
      <c:valAx>
        <c:axId val="6255509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6124917"/>
        <c:crosses val="autoZero"/>
        <c:crossBetween val="midCat"/>
        <c:dispUnits/>
      </c:valAx>
      <c:valAx>
        <c:axId val="2612491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550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'CS000426'!$I$12:$I$43</c:f>
              <c:numCache/>
            </c:numRef>
          </c:xVal>
          <c:yVal>
            <c:numRef>
              <c:f>'CS000426'!$G$12:$G$43</c:f>
              <c:numCache/>
            </c:numRef>
          </c:yVal>
          <c:smooth val="0"/>
        </c:ser>
        <c:axId val="33797662"/>
        <c:axId val="35743503"/>
      </c:scatterChart>
      <c:valAx>
        <c:axId val="337976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d18O, ppt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43503"/>
        <c:crosses val="autoZero"/>
        <c:crossBetween val="midCat"/>
        <c:dispUnits/>
      </c:valAx>
      <c:valAx>
        <c:axId val="3574350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976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'CS000426'!$I$12:$I$43</c:f>
              <c:numCache/>
            </c:numRef>
          </c:xVal>
          <c:yVal>
            <c:numRef>
              <c:f>'CS000426'!$J$12:$J$43</c:f>
              <c:numCache/>
            </c:numRef>
          </c:yVal>
          <c:smooth val="0"/>
        </c:ser>
        <c:axId val="53256072"/>
        <c:axId val="9542601"/>
      </c:scatterChart>
      <c:valAx>
        <c:axId val="532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d18O, ppt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42601"/>
        <c:crosses val="autoZero"/>
        <c:crossBetween val="midCat"/>
        <c:dispUnits/>
      </c:valAx>
      <c:valAx>
        <c:axId val="9542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dD, ppt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560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'CS000508'!$B$12:$B$30</c:f>
              <c:numCache/>
            </c:numRef>
          </c:xVal>
          <c:yVal>
            <c:numRef>
              <c:f>'CS000508'!$A$12:$A$30</c:f>
              <c:numCache/>
            </c:numRef>
          </c:yVal>
          <c:smooth val="0"/>
        </c:ser>
        <c:axId val="18774546"/>
        <c:axId val="34753187"/>
      </c:scatterChart>
      <c:valAx>
        <c:axId val="1877454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4753187"/>
        <c:crosses val="autoZero"/>
        <c:crossBetween val="midCat"/>
        <c:dispUnits/>
      </c:valAx>
      <c:valAx>
        <c:axId val="3475318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74546"/>
        <c:crossesAt val="-8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'CS000508'!$H$12:$H$42</c:f>
              <c:numCache/>
            </c:numRef>
          </c:xVal>
          <c:yVal>
            <c:numRef>
              <c:f>'CS000508'!$G$12:$G$42</c:f>
              <c:numCache/>
            </c:numRef>
          </c:yVal>
          <c:smooth val="0"/>
        </c:ser>
        <c:axId val="44343228"/>
        <c:axId val="63544733"/>
      </c:scatterChart>
      <c:valAx>
        <c:axId val="4434322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3544733"/>
        <c:crosses val="autoZero"/>
        <c:crossBetween val="midCat"/>
        <c:dispUnits/>
      </c:valAx>
      <c:valAx>
        <c:axId val="6354473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432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'CS000508'!$H$46:$H$65</c:f>
              <c:numCache/>
            </c:numRef>
          </c:xVal>
          <c:yVal>
            <c:numRef>
              <c:f>'CS000508'!$G$46:$G$65</c:f>
              <c:numCache/>
            </c:numRef>
          </c:yVal>
          <c:smooth val="0"/>
        </c:ser>
        <c:axId val="35031686"/>
        <c:axId val="46849719"/>
      </c:scatterChart>
      <c:valAx>
        <c:axId val="350316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6849719"/>
        <c:crosses val="autoZero"/>
        <c:crossBetween val="midCat"/>
        <c:dispUnits/>
      </c:valAx>
      <c:valAx>
        <c:axId val="4684971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316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'CS000530'!$B$12:$B$30</c:f>
              <c:numCache/>
            </c:numRef>
          </c:xVal>
          <c:yVal>
            <c:numRef>
              <c:f>'CS000530'!$A$12:$A$30</c:f>
              <c:numCache/>
            </c:numRef>
          </c:yVal>
          <c:smooth val="0"/>
        </c:ser>
        <c:axId val="18994288"/>
        <c:axId val="36730865"/>
      </c:scatterChart>
      <c:valAx>
        <c:axId val="1899428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6730865"/>
        <c:crossesAt val="-0.4"/>
        <c:crossBetween val="midCat"/>
        <c:dispUnits/>
      </c:valAx>
      <c:valAx>
        <c:axId val="3673086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94288"/>
        <c:crossesAt val="-4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'CS000530'!$H$12:$H$33</c:f>
              <c:numCache/>
            </c:numRef>
          </c:xVal>
          <c:yVal>
            <c:numRef>
              <c:f>'CS000530'!$G$12:$G$33</c:f>
              <c:numCache/>
            </c:numRef>
          </c:yVal>
          <c:smooth val="0"/>
        </c:ser>
        <c:axId val="62142330"/>
        <c:axId val="22410059"/>
      </c:scatterChart>
      <c:valAx>
        <c:axId val="6214233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2410059"/>
        <c:crosses val="autoZero"/>
        <c:crossBetween val="midCat"/>
        <c:dispUnits/>
      </c:valAx>
      <c:valAx>
        <c:axId val="2241005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423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'CS991112'!$H$12:$H$19</c:f>
              <c:numCache/>
            </c:numRef>
          </c:xVal>
          <c:yVal>
            <c:numRef>
              <c:f>'CS991112'!$G$12:$G$19</c:f>
              <c:numCache/>
            </c:numRef>
          </c:yVal>
          <c:smooth val="0"/>
        </c:ser>
        <c:axId val="54291664"/>
        <c:axId val="18862929"/>
      </c:scatterChart>
      <c:valAx>
        <c:axId val="5429166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8862929"/>
        <c:crosses val="autoZero"/>
        <c:crossBetween val="midCat"/>
        <c:dispUnits/>
      </c:valAx>
      <c:valAx>
        <c:axId val="1886292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91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Geneva"/>
                <a:ea typeface="Geneva"/>
                <a:cs typeface="Geneva"/>
              </a:rPr>
              <a:t>Brine volume, centrifuged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0775"/>
          <c:w val="0.84775"/>
          <c:h val="0.87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'CS000530'!$G$37:$G$42</c:f>
              <c:numCache/>
            </c:numRef>
          </c:xVal>
          <c:yVal>
            <c:numRef>
              <c:f>'CS000530'!$C$37:$C$42</c:f>
              <c:numCache/>
            </c:numRef>
          </c:yVal>
          <c:smooth val="0"/>
        </c:ser>
        <c:axId val="363940"/>
        <c:axId val="3275461"/>
      </c:scatterChart>
      <c:valAx>
        <c:axId val="3639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Geneva"/>
                    <a:ea typeface="Geneva"/>
                    <a:cs typeface="Geneva"/>
                  </a:rPr>
                  <a:t>Vb, 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5461"/>
        <c:crosses val="autoZero"/>
        <c:crossBetween val="midCat"/>
        <c:dispUnits/>
      </c:valAx>
      <c:valAx>
        <c:axId val="327546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'CS000605'!$B$12:$B$21</c:f>
              <c:numCache/>
            </c:numRef>
          </c:xVal>
          <c:yVal>
            <c:numRef>
              <c:f>'CS000605'!$A$12:$A$21</c:f>
              <c:numCache/>
            </c:numRef>
          </c:yVal>
          <c:smooth val="0"/>
        </c:ser>
        <c:axId val="29479150"/>
        <c:axId val="63985759"/>
      </c:scatterChart>
      <c:valAx>
        <c:axId val="2947915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3985759"/>
        <c:crosses val="autoZero"/>
        <c:crossBetween val="midCat"/>
        <c:dispUnits/>
      </c:valAx>
      <c:valAx>
        <c:axId val="6398575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79150"/>
        <c:crossesAt val="-3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'CS000605'!$H$12:$H$21</c:f>
              <c:numCache/>
            </c:numRef>
          </c:xVal>
          <c:yVal>
            <c:numRef>
              <c:f>'CS000605'!$G$12:$G$21</c:f>
              <c:numCache/>
            </c:numRef>
          </c:yVal>
          <c:smooth val="0"/>
        </c:ser>
        <c:axId val="39000920"/>
        <c:axId val="15463961"/>
      </c:scatterChart>
      <c:valAx>
        <c:axId val="3900092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5463961"/>
        <c:crosses val="autoZero"/>
        <c:crossBetween val="midCat"/>
        <c:dispUnits/>
      </c:valAx>
      <c:valAx>
        <c:axId val="1546396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009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'CS000607'!$B$12:$B$23</c:f>
              <c:numCache/>
            </c:numRef>
          </c:xVal>
          <c:yVal>
            <c:numRef>
              <c:f>'CS000607'!$A$12:$A$23</c:f>
              <c:numCache/>
            </c:numRef>
          </c:yVal>
          <c:smooth val="0"/>
        </c:ser>
        <c:axId val="4957922"/>
        <c:axId val="44621299"/>
      </c:scatterChart>
      <c:valAx>
        <c:axId val="495792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4621299"/>
        <c:crosses val="autoZero"/>
        <c:crossBetween val="midCat"/>
        <c:dispUnits/>
      </c:valAx>
      <c:valAx>
        <c:axId val="4462129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7922"/>
        <c:crossesAt val="-3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'CS000607'!$H$12:$H$23</c:f>
              <c:numCache/>
            </c:numRef>
          </c:xVal>
          <c:yVal>
            <c:numRef>
              <c:f>'CS000607'!$G$12:$G$23</c:f>
              <c:numCache/>
            </c:numRef>
          </c:yVal>
          <c:smooth val="0"/>
        </c:ser>
        <c:axId val="66047372"/>
        <c:axId val="57555437"/>
      </c:scatterChart>
      <c:valAx>
        <c:axId val="6604737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7555437"/>
        <c:crosses val="autoZero"/>
        <c:crossBetween val="midCat"/>
        <c:dispUnits/>
      </c:valAx>
      <c:valAx>
        <c:axId val="5755543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473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Brine volume, centrifuged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32"/>
          <c:w val="0.78275"/>
          <c:h val="0.84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'CS000607'!$G$27:$G$32</c:f>
              <c:numCache/>
            </c:numRef>
          </c:xVal>
          <c:yVal>
            <c:numRef>
              <c:f>'CS000607'!$C$27:$C$32</c:f>
              <c:numCache/>
            </c:numRef>
          </c:yVal>
          <c:smooth val="0"/>
        </c:ser>
        <c:axId val="48236886"/>
        <c:axId val="31478791"/>
      </c:scatterChart>
      <c:valAx>
        <c:axId val="482368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1478791"/>
        <c:crosses val="autoZero"/>
        <c:crossBetween val="midCat"/>
        <c:dispUnits/>
      </c:valAx>
      <c:valAx>
        <c:axId val="3147879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36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'CS000609'!$B$12:$B$24</c:f>
              <c:numCache/>
            </c:numRef>
          </c:xVal>
          <c:yVal>
            <c:numRef>
              <c:f>'CS000609'!$A$12:$A$24</c:f>
              <c:numCache/>
            </c:numRef>
          </c:yVal>
          <c:smooth val="0"/>
        </c:ser>
        <c:axId val="14873664"/>
        <c:axId val="66754113"/>
      </c:scatterChart>
      <c:valAx>
        <c:axId val="1487366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6754113"/>
        <c:crosses val="autoZero"/>
        <c:crossBetween val="midCat"/>
        <c:dispUnits/>
      </c:valAx>
      <c:valAx>
        <c:axId val="6675411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73664"/>
        <c:crossesAt val="-3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'CS000609'!$H$12:$H$23</c:f>
              <c:numCache/>
            </c:numRef>
          </c:xVal>
          <c:yVal>
            <c:numRef>
              <c:f>'CS000609'!$G$12:$G$23</c:f>
              <c:numCache/>
            </c:numRef>
          </c:yVal>
          <c:smooth val="0"/>
        </c:ser>
        <c:axId val="63916106"/>
        <c:axId val="38374043"/>
      </c:scatterChart>
      <c:valAx>
        <c:axId val="6391610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8374043"/>
        <c:crosses val="autoZero"/>
        <c:crossBetween val="midCat"/>
        <c:dispUnits/>
      </c:valAx>
      <c:valAx>
        <c:axId val="3837404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16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Geneva"/>
                <a:ea typeface="Geneva"/>
                <a:cs typeface="Geneva"/>
              </a:rPr>
              <a:t>Brine volume, centrifuged</a:t>
            </a:r>
          </a:p>
        </c:rich>
      </c:tx>
      <c:layout>
        <c:manualLayout>
          <c:xMode val="factor"/>
          <c:yMode val="factor"/>
          <c:x val="-0.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12125"/>
          <c:w val="0.7895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'CS000609'!$G$29:$G$32</c:f>
              <c:numCache/>
            </c:numRef>
          </c:xVal>
          <c:yVal>
            <c:numRef>
              <c:f>'CS000609'!$C$29:$C$32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'CS000609'!$G$36:$G$39</c:f>
              <c:numCache/>
            </c:numRef>
          </c:xVal>
          <c:yVal>
            <c:numRef>
              <c:f>'CS000609'!$C$36:$C$39</c:f>
              <c:numCache/>
            </c:numRef>
          </c:yVal>
          <c:smooth val="0"/>
        </c:ser>
        <c:axId val="9822068"/>
        <c:axId val="21289749"/>
      </c:scatterChart>
      <c:valAx>
        <c:axId val="98220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(Vb, ‰)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89749"/>
        <c:crosses val="autoZero"/>
        <c:crossBetween val="midCat"/>
        <c:dispUnits/>
      </c:valAx>
      <c:valAx>
        <c:axId val="2128974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220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5"/>
          <c:y val="0.89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95"/>
          <c:w val="0.8532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'CS000610'!$B$12:$B$25</c:f>
              <c:numCache/>
            </c:numRef>
          </c:xVal>
          <c:yVal>
            <c:numRef>
              <c:f>'CS000610'!$A$12:$A$25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'CS000610'!$B$29:$B$38</c:f>
              <c:numCache/>
            </c:numRef>
          </c:xVal>
          <c:yVal>
            <c:numRef>
              <c:f>'CS000610'!$A$29:$A$38</c:f>
              <c:numCache/>
            </c:numRef>
          </c:yVal>
          <c:smooth val="0"/>
        </c:ser>
        <c:axId val="57390014"/>
        <c:axId val="46748079"/>
      </c:scatterChart>
      <c:valAx>
        <c:axId val="5739001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6748079"/>
        <c:crosses val="autoZero"/>
        <c:crossBetween val="midCat"/>
        <c:dispUnits/>
      </c:valAx>
      <c:valAx>
        <c:axId val="4674807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90014"/>
        <c:crossesAt val="-3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55"/>
          <c:y val="0.91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'CS991202'!$H$12:$H$19</c:f>
              <c:numCache/>
            </c:numRef>
          </c:xVal>
          <c:yVal>
            <c:numRef>
              <c:f>'CS991202'!$G$12:$G$19</c:f>
              <c:numCache/>
            </c:numRef>
          </c:yVal>
          <c:smooth val="0"/>
        </c:ser>
        <c:axId val="35548634"/>
        <c:axId val="51502251"/>
      </c:scatterChart>
      <c:valAx>
        <c:axId val="3554863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1502251"/>
        <c:crosses val="autoZero"/>
        <c:crossBetween val="midCat"/>
        <c:dispUnits/>
      </c:valAx>
      <c:valAx>
        <c:axId val="5150225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48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08275"/>
          <c:w val="0.824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'CS000610'!$H$12:$H$20</c:f>
              <c:numCache/>
            </c:numRef>
          </c:xVal>
          <c:yVal>
            <c:numRef>
              <c:f>'CS000610'!$G$12:$G$20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'CS000610'!$H$29:$H$39</c:f>
              <c:numCache/>
            </c:numRef>
          </c:xVal>
          <c:yVal>
            <c:numRef>
              <c:f>'CS000610'!$G$29:$G$39</c:f>
              <c:numCache/>
            </c:numRef>
          </c:yVal>
          <c:smooth val="0"/>
        </c:ser>
        <c:axId val="18079528"/>
        <c:axId val="28498025"/>
      </c:scatterChart>
      <c:valAx>
        <c:axId val="1807952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8498025"/>
        <c:crosses val="autoZero"/>
        <c:crossBetween val="midCat"/>
        <c:dispUnits/>
      </c:valAx>
      <c:valAx>
        <c:axId val="2849802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795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57"/>
          <c:y val="0.91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Geneva"/>
                <a:ea typeface="Geneva"/>
                <a:cs typeface="Geneva"/>
              </a:rPr>
              <a:t>Brine volume, centrifuged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2"/>
          <c:w val="0.8015"/>
          <c:h val="0.754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'CS000610'!$G$43:$G$46</c:f>
              <c:numCache/>
            </c:numRef>
          </c:xVal>
          <c:yVal>
            <c:numRef>
              <c:f>'CS000610'!$C$43:$C$46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'CS000610'!$G$50:$G$53</c:f>
              <c:numCache/>
            </c:numRef>
          </c:xVal>
          <c:yVal>
            <c:numRef>
              <c:f>'CS000610'!$C$50:$C$53</c:f>
              <c:numCache/>
            </c:numRef>
          </c:yVal>
          <c:smooth val="0"/>
        </c:ser>
        <c:axId val="55155634"/>
        <c:axId val="26638659"/>
      </c:scatterChart>
      <c:valAx>
        <c:axId val="551556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Vb, 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8659"/>
        <c:crosses val="autoZero"/>
        <c:crossBetween val="midCat"/>
        <c:dispUnits/>
      </c:valAx>
      <c:valAx>
        <c:axId val="2663865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55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475"/>
          <c:y val="0.8565"/>
          <c:w val="0.39225"/>
          <c:h val="0.13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09575"/>
          <c:w val="0.83"/>
          <c:h val="0.813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'CS000611'!$B$12:$B$23</c:f>
              <c:numCache/>
            </c:numRef>
          </c:xVal>
          <c:yVal>
            <c:numRef>
              <c:f>'CS000611'!$A$12:$A$23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'CS000611'!$B$27:$B$34</c:f>
              <c:numCache/>
            </c:numRef>
          </c:xVal>
          <c:yVal>
            <c:numRef>
              <c:f>'CS000611'!$A$27:$A$34</c:f>
              <c:numCache/>
            </c:numRef>
          </c:yVal>
          <c:smooth val="0"/>
        </c:ser>
        <c:axId val="38421340"/>
        <c:axId val="10247741"/>
      </c:scatterChart>
      <c:valAx>
        <c:axId val="3842134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0247741"/>
        <c:crosses val="autoZero"/>
        <c:crossBetween val="midCat"/>
        <c:dispUnits/>
      </c:valAx>
      <c:valAx>
        <c:axId val="1024774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21340"/>
        <c:crossesAt val="-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"/>
          <c:y val="0.89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1975"/>
          <c:w val="0.77975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'CS000611'!$H$12:$H$20</c:f>
              <c:numCache/>
            </c:numRef>
          </c:xVal>
          <c:yVal>
            <c:numRef>
              <c:f>'CS000611'!$G$12:$G$20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'CS000611'!$H$27:$H$35</c:f>
              <c:numCache/>
            </c:numRef>
          </c:xVal>
          <c:yVal>
            <c:numRef>
              <c:f>'CS000611'!$G$27:$G$35</c:f>
              <c:numCache/>
            </c:numRef>
          </c:yVal>
          <c:smooth val="0"/>
        </c:ser>
        <c:axId val="25120806"/>
        <c:axId val="24760663"/>
      </c:scatterChart>
      <c:valAx>
        <c:axId val="2512080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4760663"/>
        <c:crosses val="autoZero"/>
        <c:crossBetween val="midCat"/>
        <c:dispUnits/>
      </c:valAx>
      <c:valAx>
        <c:axId val="2476066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208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"/>
          <c:y val="0.8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Brine volume, centrifuged</a:t>
            </a:r>
          </a:p>
        </c:rich>
      </c:tx>
      <c:layout>
        <c:manualLayout>
          <c:xMode val="factor"/>
          <c:yMode val="factor"/>
          <c:x val="0.01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06625"/>
          <c:w val="0.864"/>
          <c:h val="0.755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'CS000611'!$G$39:$G$42</c:f>
              <c:numCache/>
            </c:numRef>
          </c:xVal>
          <c:yVal>
            <c:numRef>
              <c:f>'CS000611'!$C$39:$C$42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'CS000611'!$G$46:$G$49</c:f>
              <c:numCache/>
            </c:numRef>
          </c:xVal>
          <c:yVal>
            <c:numRef>
              <c:f>'CS000611'!$C$46:$C$49</c:f>
              <c:numCache/>
            </c:numRef>
          </c:yVal>
          <c:smooth val="0"/>
        </c:ser>
        <c:axId val="21519376"/>
        <c:axId val="59456657"/>
      </c:scatterChart>
      <c:valAx>
        <c:axId val="215193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9456657"/>
        <c:crosses val="autoZero"/>
        <c:crossBetween val="midCat"/>
        <c:dispUnits/>
      </c:valAx>
      <c:valAx>
        <c:axId val="5945665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193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75"/>
          <c:y val="0.81525"/>
          <c:w val="0.44475"/>
          <c:h val="0.17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35"/>
          <c:w val="0.844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'CS000612'!$B$12:$B$24</c:f>
              <c:numCache/>
            </c:numRef>
          </c:xVal>
          <c:yVal>
            <c:numRef>
              <c:f>'CS000612'!$A$12:$A$24</c:f>
              <c:numCache/>
            </c:numRef>
          </c:yVal>
          <c:smooth val="0"/>
        </c:ser>
        <c:axId val="65347866"/>
        <c:axId val="51259883"/>
      </c:scatterChart>
      <c:valAx>
        <c:axId val="6534786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1259883"/>
        <c:crosses val="autoZero"/>
        <c:crossBetween val="midCat"/>
        <c:dispUnits/>
      </c:valAx>
      <c:valAx>
        <c:axId val="5125988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47866"/>
        <c:crossesAt val="-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'CS000612'!$H$12:$H$21</c:f>
              <c:numCache/>
            </c:numRef>
          </c:xVal>
          <c:yVal>
            <c:numRef>
              <c:f>'CS000612'!$G$12:$G$21</c:f>
              <c:numCache/>
            </c:numRef>
          </c:yVal>
          <c:smooth val="0"/>
        </c:ser>
        <c:axId val="58685764"/>
        <c:axId val="58409829"/>
      </c:scatterChart>
      <c:valAx>
        <c:axId val="5868576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8409829"/>
        <c:crosses val="autoZero"/>
        <c:crossBetween val="midCat"/>
        <c:dispUnits/>
      </c:valAx>
      <c:valAx>
        <c:axId val="5840982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Deoth,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857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Geneva"/>
                <a:ea typeface="Geneva"/>
                <a:cs typeface="Geneva"/>
              </a:rPr>
              <a:t>Brine volume, centrifuged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144"/>
          <c:w val="0.86325"/>
          <c:h val="0.850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'CS000612'!$G$38:$G$45</c:f>
              <c:numCache/>
            </c:numRef>
          </c:xVal>
          <c:yVal>
            <c:numRef>
              <c:f>'CS000612'!$C$38:$C$45</c:f>
              <c:numCache/>
            </c:numRef>
          </c:yVal>
          <c:smooth val="0"/>
        </c:ser>
        <c:axId val="55926414"/>
        <c:axId val="33575679"/>
      </c:scatterChart>
      <c:valAx>
        <c:axId val="5592641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3575679"/>
        <c:crosses val="autoZero"/>
        <c:crossBetween val="midCat"/>
        <c:dispUnits/>
      </c:valAx>
      <c:valAx>
        <c:axId val="3357567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264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5"/>
          <c:y val="0.11075"/>
          <c:w val="0.849"/>
          <c:h val="0.83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'CS000614'!$B$12:$B$25</c:f>
              <c:numCache/>
            </c:numRef>
          </c:xVal>
          <c:yVal>
            <c:numRef>
              <c:f>'CS000614'!$A$12:$A$25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'CS000614'!$B$29:$B$44</c:f>
              <c:numCache/>
            </c:numRef>
          </c:xVal>
          <c:yVal>
            <c:numRef>
              <c:f>'CS000614'!$A$29:$A$44</c:f>
              <c:numCache/>
            </c:numRef>
          </c:yVal>
          <c:smooth val="0"/>
        </c:ser>
        <c:axId val="33745656"/>
        <c:axId val="35275449"/>
      </c:scatterChart>
      <c:valAx>
        <c:axId val="3374565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5275449"/>
        <c:crosses val="autoZero"/>
        <c:crossBetween val="midCat"/>
        <c:dispUnits/>
      </c:valAx>
      <c:valAx>
        <c:axId val="3527544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45656"/>
        <c:crossesAt val="-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5325"/>
          <c:y val="0.92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088"/>
          <c:w val="0.851"/>
          <c:h val="0.8672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'CS000614'!$H$12:$H$23</c:f>
              <c:numCache/>
            </c:numRef>
          </c:xVal>
          <c:yVal>
            <c:numRef>
              <c:f>'CS000614'!$G$12:$G$23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'CS000614'!$H$29:$H$44</c:f>
              <c:numCache/>
            </c:numRef>
          </c:xVal>
          <c:yVal>
            <c:numRef>
              <c:f>'CS000614'!$G$29:$G$44</c:f>
              <c:numCache/>
            </c:numRef>
          </c:yVal>
          <c:smooth val="0"/>
        </c:ser>
        <c:axId val="49043586"/>
        <c:axId val="38739091"/>
      </c:scatterChart>
      <c:valAx>
        <c:axId val="490435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8739091"/>
        <c:crosses val="autoZero"/>
        <c:crossBetween val="midCat"/>
        <c:dispUnits/>
      </c:valAx>
      <c:valAx>
        <c:axId val="3873909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Depth,m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43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6225"/>
          <c:y val="0.93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#REF!</c:f>
              <c:numCache>
                <c:ptCount val="12"/>
                <c:pt idx="0">
                  <c:v>-16.1</c:v>
                </c:pt>
                <c:pt idx="1">
                  <c:v>-14</c:v>
                </c:pt>
                <c:pt idx="2">
                  <c:v>-13.3</c:v>
                </c:pt>
                <c:pt idx="3">
                  <c:v>-12.8</c:v>
                </c:pt>
                <c:pt idx="4">
                  <c:v>-12</c:v>
                </c:pt>
                <c:pt idx="5">
                  <c:v>-11.7</c:v>
                </c:pt>
                <c:pt idx="6">
                  <c:v>-8.3</c:v>
                </c:pt>
                <c:pt idx="7">
                  <c:v>-8.1</c:v>
                </c:pt>
                <c:pt idx="8">
                  <c:v>-7.2</c:v>
                </c:pt>
                <c:pt idx="9">
                  <c:v>-6.1</c:v>
                </c:pt>
                <c:pt idx="10">
                  <c:v>-4.8</c:v>
                </c:pt>
                <c:pt idx="11">
                  <c:v>-3.3</c:v>
                </c:pt>
              </c:numCache>
            </c:numRef>
          </c:xVal>
          <c:yVal>
            <c:numRef>
              <c:f>#REF!</c:f>
              <c:numCache>
                <c:ptCount val="12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</c:v>
                </c:pt>
                <c:pt idx="6">
                  <c:v>0.55</c:v>
                </c:pt>
                <c:pt idx="7">
                  <c:v>0.65</c:v>
                </c:pt>
                <c:pt idx="8">
                  <c:v>0.75</c:v>
                </c:pt>
                <c:pt idx="9">
                  <c:v>0.85</c:v>
                </c:pt>
                <c:pt idx="10">
                  <c:v>0.95</c:v>
                </c:pt>
                <c:pt idx="11">
                  <c:v>1.05</c:v>
                </c:pt>
              </c:numCache>
            </c:numRef>
          </c:yVal>
          <c:smooth val="0"/>
        </c:ser>
        <c:axId val="60867076"/>
        <c:axId val="10932773"/>
      </c:scatterChart>
      <c:valAx>
        <c:axId val="608670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0932773"/>
        <c:crosses val="autoZero"/>
        <c:crossBetween val="midCat"/>
        <c:dispUnits/>
      </c:valAx>
      <c:valAx>
        <c:axId val="1093277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67076"/>
        <c:crossesAt val="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Brine volume, centrifuged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94"/>
          <c:w val="0.84525"/>
          <c:h val="0.8307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'CS000614'!$G$48:$G$51</c:f>
              <c:numCache/>
            </c:numRef>
          </c:xVal>
          <c:yVal>
            <c:numRef>
              <c:f>'CS000614'!$C$48:$C$51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'CS000614'!$G$55:$G$58</c:f>
              <c:numCache/>
            </c:numRef>
          </c:xVal>
          <c:yVal>
            <c:numRef>
              <c:f>'CS000614'!$C$55:$C$58</c:f>
              <c:numCache/>
            </c:numRef>
          </c:yVal>
          <c:smooth val="0"/>
        </c:ser>
        <c:axId val="13107500"/>
        <c:axId val="50858637"/>
      </c:scatterChart>
      <c:valAx>
        <c:axId val="1310750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0858637"/>
        <c:crosses val="autoZero"/>
        <c:crossBetween val="midCat"/>
        <c:dispUnits/>
      </c:valAx>
      <c:valAx>
        <c:axId val="5085863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07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5"/>
          <c:y val="0.91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0755"/>
          <c:w val="0.83325"/>
          <c:h val="0.8547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'CS000615'!$B$12:$B$22</c:f>
              <c:numCache/>
            </c:numRef>
          </c:xVal>
          <c:yVal>
            <c:numRef>
              <c:f>'CS000615'!$A$12:$A$22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'CS000615'!$B$29:$B$41</c:f>
              <c:numCache/>
            </c:numRef>
          </c:xVal>
          <c:yVal>
            <c:numRef>
              <c:f>'CS000615'!$A$29:$A$41</c:f>
              <c:numCache/>
            </c:numRef>
          </c:yVal>
          <c:smooth val="0"/>
        </c:ser>
        <c:axId val="55074550"/>
        <c:axId val="25908903"/>
      </c:scatterChart>
      <c:valAx>
        <c:axId val="5507455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5908903"/>
        <c:crosses val="autoZero"/>
        <c:crossBetween val="midCat"/>
        <c:dispUnits/>
      </c:valAx>
      <c:valAx>
        <c:axId val="2590890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74550"/>
        <c:crossesAt val="-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25"/>
          <c:y val="0.91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08125"/>
          <c:w val="0.86825"/>
          <c:h val="0.8377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'CS000615'!$H$12:$H$23</c:f>
              <c:numCache/>
            </c:numRef>
          </c:xVal>
          <c:yVal>
            <c:numRef>
              <c:f>'CS000615'!$G$12:$G$23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'CS000615'!$H$29:$H$41</c:f>
              <c:numCache/>
            </c:numRef>
          </c:xVal>
          <c:yVal>
            <c:numRef>
              <c:f>'CS000615'!$G$29:$G$41</c:f>
              <c:numCache/>
            </c:numRef>
          </c:yVal>
          <c:smooth val="0"/>
        </c:ser>
        <c:axId val="31853536"/>
        <c:axId val="18246369"/>
      </c:scatterChart>
      <c:valAx>
        <c:axId val="3185353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8246369"/>
        <c:crosses val="autoZero"/>
        <c:crossBetween val="midCat"/>
        <c:dispUnits/>
      </c:valAx>
      <c:valAx>
        <c:axId val="1824636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535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25"/>
          <c:y val="0.90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Brine volume, centrifuged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08275"/>
          <c:w val="0.7307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'CS000615'!$G$45:$G$48</c:f>
              <c:numCache/>
            </c:numRef>
          </c:xVal>
          <c:yVal>
            <c:numRef>
              <c:f>'CS000615'!$C$45:$C$48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'CS000615'!$G$52:$G$55</c:f>
              <c:numCache/>
            </c:numRef>
          </c:xVal>
          <c:yVal>
            <c:numRef>
              <c:f>'CS000615'!$C$52:$C$55</c:f>
              <c:numCache/>
            </c:numRef>
          </c:yVal>
          <c:smooth val="0"/>
        </c:ser>
        <c:axId val="29999594"/>
        <c:axId val="1560891"/>
      </c:scatterChart>
      <c:valAx>
        <c:axId val="2999959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560891"/>
        <c:crosses val="autoZero"/>
        <c:crossBetween val="midCat"/>
        <c:dispUnits/>
      </c:valAx>
      <c:valAx>
        <c:axId val="156089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995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1025"/>
          <c:y val="0.8485"/>
          <c:w val="0.386"/>
          <c:h val="0.15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2025"/>
          <c:w val="0.80475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'CS000619'!$B$12:$B$20</c:f>
              <c:strCache/>
            </c:strRef>
          </c:xVal>
          <c:yVal>
            <c:numRef>
              <c:f>'CS000619'!$A$12:$A$20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'CS000619'!$B$24:$B$37</c:f>
              <c:numCache/>
            </c:numRef>
          </c:xVal>
          <c:yVal>
            <c:numRef>
              <c:f>'CS000619'!$A$24:$A$37</c:f>
              <c:numCache/>
            </c:numRef>
          </c:yVal>
          <c:smooth val="0"/>
        </c:ser>
        <c:axId val="14048020"/>
        <c:axId val="59323317"/>
      </c:scatterChart>
      <c:valAx>
        <c:axId val="1404802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9323317"/>
        <c:crosses val="autoZero"/>
        <c:crossBetween val="midCat"/>
        <c:dispUnits/>
      </c:valAx>
      <c:valAx>
        <c:axId val="5932331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48020"/>
        <c:crossesAt val="-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71"/>
          <c:y val="0.91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09725"/>
          <c:w val="0.851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'CS000619'!$H$12:$H$20</c:f>
              <c:numCache/>
            </c:numRef>
          </c:xVal>
          <c:yVal>
            <c:numRef>
              <c:f>'CS000619'!$G$12:$G$20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'CS000619'!$H$24:$H$37</c:f>
              <c:numCache/>
            </c:numRef>
          </c:xVal>
          <c:yVal>
            <c:numRef>
              <c:f>'CS000619'!$G$24:$G$37</c:f>
              <c:numCache/>
            </c:numRef>
          </c:yVal>
          <c:smooth val="0"/>
        </c:ser>
        <c:axId val="64147806"/>
        <c:axId val="40459343"/>
      </c:scatterChart>
      <c:valAx>
        <c:axId val="6414780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0459343"/>
        <c:crosses val="autoZero"/>
        <c:crossBetween val="midCat"/>
        <c:dispUnits/>
      </c:valAx>
      <c:valAx>
        <c:axId val="4045934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478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71"/>
          <c:y val="0.91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Brine volume, centrifuged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675"/>
          <c:y val="0.103"/>
          <c:w val="0.8535"/>
          <c:h val="0.7772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'CS000619'!$G$41:$G$44</c:f>
              <c:numCache/>
            </c:numRef>
          </c:xVal>
          <c:yVal>
            <c:numRef>
              <c:f>'CS000619'!$C$41:$C$44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'CS000619'!$G$48:$G$51</c:f>
              <c:numCache/>
            </c:numRef>
          </c:xVal>
          <c:yVal>
            <c:numRef>
              <c:f>'CS000619'!$C$48:$C$51</c:f>
              <c:numCache/>
            </c:numRef>
          </c:yVal>
          <c:smooth val="0"/>
        </c:ser>
        <c:axId val="28589768"/>
        <c:axId val="55981321"/>
      </c:scatterChart>
      <c:valAx>
        <c:axId val="2858976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5981321"/>
        <c:crosses val="autoZero"/>
        <c:crossBetween val="midCat"/>
        <c:dispUnits/>
      </c:valAx>
      <c:valAx>
        <c:axId val="5598132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89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725"/>
          <c:y val="0.86575"/>
          <c:w val="0.389"/>
          <c:h val="0.13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Geneva"/>
                <a:ea typeface="Geneva"/>
                <a:cs typeface="Geneva"/>
              </a:rPr>
              <a:t>Brine volume, centrifuged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395"/>
          <c:w val="0.776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'CS000620'!$G$18:$G$21</c:f>
              <c:numCache/>
            </c:numRef>
          </c:xVal>
          <c:yVal>
            <c:numRef>
              <c:f>'CS000620'!$C$18:$C$21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'CS000620'!$G$25:$G$28</c:f>
              <c:numCache/>
            </c:numRef>
          </c:xVal>
          <c:yVal>
            <c:numRef>
              <c:f>'CS000620'!$C$25:$C$28</c:f>
              <c:numCache/>
            </c:numRef>
          </c:yVal>
          <c:smooth val="0"/>
        </c:ser>
        <c:axId val="34069842"/>
        <c:axId val="38193123"/>
      </c:scatterChart>
      <c:valAx>
        <c:axId val="3406984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8193123"/>
        <c:crosses val="autoZero"/>
        <c:crossBetween val="midCat"/>
        <c:dispUnits/>
      </c:valAx>
      <c:valAx>
        <c:axId val="3819312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698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75"/>
          <c:y val="0.9235"/>
          <c:w val="0.31125"/>
          <c:h val="0.07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2225"/>
          <c:w val="0.8355"/>
          <c:h val="0.828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'CS000621'!$B$12:$B$22</c:f>
              <c:numCache/>
            </c:numRef>
          </c:xVal>
          <c:yVal>
            <c:numRef>
              <c:f>'CS000621'!$A$12:$A$22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'CS000621'!$B$27:$B$36</c:f>
              <c:numCache/>
            </c:numRef>
          </c:xVal>
          <c:yVal>
            <c:numRef>
              <c:f>'CS000621'!$A$27:$A$36</c:f>
              <c:numCache/>
            </c:numRef>
          </c:yVal>
          <c:smooth val="0"/>
        </c:ser>
        <c:axId val="8193788"/>
        <c:axId val="6635229"/>
      </c:scatterChart>
      <c:valAx>
        <c:axId val="819378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635229"/>
        <c:crosses val="autoZero"/>
        <c:crossBetween val="midCat"/>
        <c:dispUnits/>
      </c:valAx>
      <c:valAx>
        <c:axId val="663522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93788"/>
        <c:crossesAt val="-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71"/>
          <c:y val="0.92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0945"/>
          <c:w val="0.87275"/>
          <c:h val="0.8592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'CS000621'!$H$12:$H$23</c:f>
              <c:numCache/>
            </c:numRef>
          </c:xVal>
          <c:yVal>
            <c:numRef>
              <c:f>'CS000621'!$G$12:$G$23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'CS000621'!$H$27:$H$37</c:f>
              <c:numCache/>
            </c:numRef>
          </c:xVal>
          <c:yVal>
            <c:numRef>
              <c:f>'CS000621'!$G$27:$G$37</c:f>
              <c:numCache/>
            </c:numRef>
          </c:yVal>
          <c:smooth val="0"/>
        </c:ser>
        <c:axId val="59717062"/>
        <c:axId val="582647"/>
      </c:scatterChart>
      <c:valAx>
        <c:axId val="5971706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82647"/>
        <c:crosses val="autoZero"/>
        <c:crossBetween val="midCat"/>
        <c:dispUnits/>
      </c:valAx>
      <c:valAx>
        <c:axId val="58264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70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71"/>
          <c:y val="0.92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#REF!</c:f>
              <c:numCache>
                <c:ptCount val="22"/>
                <c:pt idx="0">
                  <c:v>12.1</c:v>
                </c:pt>
                <c:pt idx="1">
                  <c:v>4</c:v>
                </c:pt>
                <c:pt idx="2">
                  <c:v>5</c:v>
                </c:pt>
                <c:pt idx="3">
                  <c:v>5.9</c:v>
                </c:pt>
                <c:pt idx="4">
                  <c:v>5.4</c:v>
                </c:pt>
                <c:pt idx="5">
                  <c:v>5.3</c:v>
                </c:pt>
                <c:pt idx="6">
                  <c:v>5.3</c:v>
                </c:pt>
                <c:pt idx="7">
                  <c:v>4.8</c:v>
                </c:pt>
                <c:pt idx="8">
                  <c:v>4.5</c:v>
                </c:pt>
                <c:pt idx="9">
                  <c:v>5.3</c:v>
                </c:pt>
                <c:pt idx="10">
                  <c:v>7.7</c:v>
                </c:pt>
                <c:pt idx="11">
                  <c:v>6.8</c:v>
                </c:pt>
                <c:pt idx="12">
                  <c:v>6.3</c:v>
                </c:pt>
                <c:pt idx="13">
                  <c:v>5.6</c:v>
                </c:pt>
                <c:pt idx="14">
                  <c:v>5.5</c:v>
                </c:pt>
                <c:pt idx="15">
                  <c:v>6.1</c:v>
                </c:pt>
                <c:pt idx="16">
                  <c:v>5.6</c:v>
                </c:pt>
                <c:pt idx="17">
                  <c:v>5.5</c:v>
                </c:pt>
                <c:pt idx="18">
                  <c:v>6</c:v>
                </c:pt>
                <c:pt idx="19">
                  <c:v>5.7</c:v>
                </c:pt>
                <c:pt idx="20">
                  <c:v>5.6</c:v>
                </c:pt>
                <c:pt idx="21">
                  <c:v>8.3</c:v>
                </c:pt>
              </c:numCache>
            </c:numRef>
          </c:xVal>
          <c:yVal>
            <c:numRef>
              <c:f>#REF!</c:f>
              <c:numCache>
                <c:ptCount val="22"/>
                <c:pt idx="0">
                  <c:v>0.025</c:v>
                </c:pt>
                <c:pt idx="1">
                  <c:v>0.07500000000000001</c:v>
                </c:pt>
                <c:pt idx="2">
                  <c:v>0.125</c:v>
                </c:pt>
                <c:pt idx="3">
                  <c:v>0.175</c:v>
                </c:pt>
                <c:pt idx="4">
                  <c:v>0.225</c:v>
                </c:pt>
                <c:pt idx="5">
                  <c:v>0.275</c:v>
                </c:pt>
                <c:pt idx="6">
                  <c:v>0.32499999999999996</c:v>
                </c:pt>
                <c:pt idx="7">
                  <c:v>0.375</c:v>
                </c:pt>
                <c:pt idx="8">
                  <c:v>0.42500000000000004</c:v>
                </c:pt>
                <c:pt idx="9">
                  <c:v>0.475</c:v>
                </c:pt>
                <c:pt idx="10">
                  <c:v>0.525</c:v>
                </c:pt>
                <c:pt idx="11">
                  <c:v>0.575</c:v>
                </c:pt>
                <c:pt idx="12">
                  <c:v>0.625</c:v>
                </c:pt>
                <c:pt idx="13">
                  <c:v>0.675</c:v>
                </c:pt>
                <c:pt idx="14">
                  <c:v>0.725</c:v>
                </c:pt>
                <c:pt idx="15">
                  <c:v>0.775</c:v>
                </c:pt>
                <c:pt idx="16">
                  <c:v>0.825</c:v>
                </c:pt>
                <c:pt idx="17">
                  <c:v>0.875</c:v>
                </c:pt>
                <c:pt idx="18">
                  <c:v>0.925</c:v>
                </c:pt>
                <c:pt idx="19">
                  <c:v>0.975</c:v>
                </c:pt>
                <c:pt idx="20">
                  <c:v>1.025</c:v>
                </c:pt>
                <c:pt idx="21">
                  <c:v>1.065</c:v>
                </c:pt>
              </c:numCache>
            </c:numRef>
          </c:yVal>
          <c:smooth val="0"/>
        </c:ser>
        <c:axId val="31286094"/>
        <c:axId val="13139391"/>
      </c:scatterChart>
      <c:valAx>
        <c:axId val="3128609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3139391"/>
        <c:crosses val="autoZero"/>
        <c:crossBetween val="midCat"/>
        <c:dispUnits/>
      </c:valAx>
      <c:valAx>
        <c:axId val="1313939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860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Brine volume, centrifuged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0675"/>
          <c:w val="0.8405"/>
          <c:h val="0.764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'CS000621'!$G$41:$G$44</c:f>
              <c:numCache/>
            </c:numRef>
          </c:xVal>
          <c:yVal>
            <c:numRef>
              <c:f>'CS000621'!$C$41:$C$44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'CS000621'!$G$48:$G$51</c:f>
              <c:numCache/>
            </c:numRef>
          </c:xVal>
          <c:yVal>
            <c:numRef>
              <c:f>'CS000621'!$C$48:$C$51</c:f>
              <c:numCache/>
            </c:numRef>
          </c:yVal>
          <c:smooth val="0"/>
        </c:ser>
        <c:axId val="5243824"/>
        <c:axId val="47194417"/>
      </c:scatterChart>
      <c:valAx>
        <c:axId val="524382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7194417"/>
        <c:crosses val="autoZero"/>
        <c:crossBetween val="midCat"/>
        <c:dispUnits/>
      </c:valAx>
      <c:valAx>
        <c:axId val="4719441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3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85775"/>
          <c:w val="0.4425"/>
          <c:h val="0.13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Brine volume, centrifuged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09"/>
          <c:w val="0.8565"/>
          <c:h val="0.7572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'CS000622'!$G$18:$G$21</c:f>
              <c:numCache/>
            </c:numRef>
          </c:xVal>
          <c:yVal>
            <c:numRef>
              <c:f>'CS000622'!$C$18:$C$21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'CS000622'!$G$25:$G$28</c:f>
              <c:numCache/>
            </c:numRef>
          </c:xVal>
          <c:yVal>
            <c:numRef>
              <c:f>'CS000622'!$C$25:$C$28</c:f>
              <c:numCache/>
            </c:numRef>
          </c:yVal>
          <c:smooth val="0"/>
        </c:ser>
        <c:axId val="22096570"/>
        <c:axId val="64651403"/>
      </c:scatterChart>
      <c:valAx>
        <c:axId val="2209657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4651403"/>
        <c:crosses val="autoZero"/>
        <c:crossBetween val="midCat"/>
        <c:dispUnits/>
      </c:valAx>
      <c:valAx>
        <c:axId val="6465140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96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625"/>
          <c:y val="0.8315"/>
          <c:w val="0.43025"/>
          <c:h val="0.16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55"/>
          <c:y val="0.114"/>
          <c:w val="0.8755"/>
          <c:h val="0.8242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'CS000623'!$B$12:$B$25</c:f>
              <c:numCache/>
            </c:numRef>
          </c:xVal>
          <c:yVal>
            <c:numRef>
              <c:f>'CS000623'!$A$12:$A$25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'CS000623'!$B$29:$B$41</c:f>
              <c:numCache/>
            </c:numRef>
          </c:xVal>
          <c:yVal>
            <c:numRef>
              <c:f>'CS000623'!$A$29:$A$41</c:f>
              <c:numCache/>
            </c:numRef>
          </c:yVal>
          <c:smooth val="0"/>
        </c:ser>
        <c:axId val="44991716"/>
        <c:axId val="2272261"/>
      </c:scatterChart>
      <c:valAx>
        <c:axId val="4499171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272261"/>
        <c:crosses val="autoZero"/>
        <c:crossBetween val="midCat"/>
        <c:dispUnits/>
      </c:valAx>
      <c:valAx>
        <c:axId val="227226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91716"/>
        <c:crossesAt val="-1.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71"/>
          <c:y val="0.93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09125"/>
          <c:w val="0.85975"/>
          <c:h val="0.842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'CS000623'!$H$12:$H$25</c:f>
              <c:numCache/>
            </c:numRef>
          </c:xVal>
          <c:yVal>
            <c:numRef>
              <c:f>'CS000623'!$G$12:$G$25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'CS000623'!$H$29:$H$41</c:f>
              <c:numCache/>
            </c:numRef>
          </c:xVal>
          <c:yVal>
            <c:numRef>
              <c:f>'CS000623'!$G$29:$G$41</c:f>
              <c:numCache/>
            </c:numRef>
          </c:yVal>
          <c:smooth val="0"/>
        </c:ser>
        <c:axId val="20450350"/>
        <c:axId val="49835423"/>
      </c:scatterChart>
      <c:valAx>
        <c:axId val="2045035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9835423"/>
        <c:crosses val="autoZero"/>
        <c:crossBetween val="midCat"/>
        <c:dispUnits/>
      </c:valAx>
      <c:valAx>
        <c:axId val="4983542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50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"/>
          <c:y val="0.93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Brine volume, centrifuged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55"/>
          <c:y val="0.09375"/>
          <c:w val="0.85025"/>
          <c:h val="0.7702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'CS000623'!$G$45:$G$48</c:f>
              <c:numCache/>
            </c:numRef>
          </c:xVal>
          <c:yVal>
            <c:numRef>
              <c:f>'CS000623'!$C$45:$C$48</c:f>
              <c:numCache/>
            </c:numRef>
          </c:yVal>
          <c:smooth val="0"/>
        </c:ser>
        <c:ser>
          <c:idx val="1"/>
          <c:order val="1"/>
          <c:tx>
            <c:v>Melt pond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'CS000623'!$G$52:$G$55</c:f>
              <c:numCache/>
            </c:numRef>
          </c:xVal>
          <c:yVal>
            <c:numRef>
              <c:f>'CS000623'!$C$52:$C$55</c:f>
              <c:numCache/>
            </c:numRef>
          </c:yVal>
          <c:smooth val="0"/>
        </c:ser>
        <c:axId val="45865624"/>
        <c:axId val="10137433"/>
      </c:scatterChart>
      <c:valAx>
        <c:axId val="4586562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0137433"/>
        <c:crosses val="autoZero"/>
        <c:crossBetween val="midCat"/>
        <c:dispUnits/>
      </c:valAx>
      <c:valAx>
        <c:axId val="1013743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656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25"/>
          <c:y val="0.855"/>
          <c:w val="0.55475"/>
          <c:h val="0.14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'EL991110'!$H$12:$H$22</c:f>
              <c:numCache/>
            </c:numRef>
          </c:xVal>
          <c:yVal>
            <c:numRef>
              <c:f>'EL991110'!$G$12:$G$22</c:f>
              <c:numCache/>
            </c:numRef>
          </c:yVal>
          <c:smooth val="0"/>
        </c:ser>
        <c:axId val="24128034"/>
        <c:axId val="15825715"/>
      </c:scatterChart>
      <c:valAx>
        <c:axId val="2412803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5825715"/>
        <c:crosses val="autoZero"/>
        <c:crossBetween val="midCat"/>
        <c:dispUnits/>
      </c:valAx>
      <c:valAx>
        <c:axId val="1582571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280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'EL991202'!$H$12:$H$22</c:f>
              <c:numCache/>
            </c:numRef>
          </c:xVal>
          <c:yVal>
            <c:numRef>
              <c:f>'EL991202'!$G$12:$G$22</c:f>
              <c:numCache/>
            </c:numRef>
          </c:yVal>
          <c:smooth val="0"/>
        </c:ser>
        <c:axId val="8213708"/>
        <c:axId val="6814509"/>
      </c:scatterChart>
      <c:valAx>
        <c:axId val="821370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814509"/>
        <c:crosses val="autoZero"/>
        <c:crossBetween val="midCat"/>
        <c:dispUnits/>
      </c:valAx>
      <c:valAx>
        <c:axId val="681450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137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#REF!</c:f>
              <c:numCache>
                <c:ptCount val="11"/>
                <c:pt idx="0">
                  <c:v>-13.2</c:v>
                </c:pt>
                <c:pt idx="1">
                  <c:v>-12.5</c:v>
                </c:pt>
                <c:pt idx="2">
                  <c:v>-12.2</c:v>
                </c:pt>
                <c:pt idx="3">
                  <c:v>-10.4</c:v>
                </c:pt>
                <c:pt idx="4">
                  <c:v>-9.2</c:v>
                </c:pt>
                <c:pt idx="5">
                  <c:v>-8.6</c:v>
                </c:pt>
                <c:pt idx="6">
                  <c:v>-8</c:v>
                </c:pt>
                <c:pt idx="7">
                  <c:v>-6.6</c:v>
                </c:pt>
                <c:pt idx="8">
                  <c:v>-5.7</c:v>
                </c:pt>
                <c:pt idx="9">
                  <c:v>-4.5</c:v>
                </c:pt>
                <c:pt idx="10">
                  <c:v>-3.6</c:v>
                </c:pt>
              </c:numCache>
            </c:numRef>
          </c:xVal>
          <c:yVal>
            <c:numRef>
              <c:f>#REF!</c:f>
              <c:numCache>
                <c:ptCount val="1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0.81</c:v>
                </c:pt>
                <c:pt idx="8">
                  <c:v>0.91</c:v>
                </c:pt>
                <c:pt idx="9">
                  <c:v>1.01</c:v>
                </c:pt>
                <c:pt idx="10">
                  <c:v>1.11</c:v>
                </c:pt>
              </c:numCache>
            </c:numRef>
          </c:yVal>
          <c:smooth val="0"/>
        </c:ser>
        <c:axId val="61330582"/>
        <c:axId val="15104327"/>
      </c:scatterChart>
      <c:valAx>
        <c:axId val="6133058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5104327"/>
        <c:crosses val="autoZero"/>
        <c:crossBetween val="midCat"/>
        <c:dispUnits/>
      </c:valAx>
      <c:valAx>
        <c:axId val="1510432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30582"/>
        <c:crossesAt val="-1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#REF!</c:f>
              <c:numCache>
                <c:ptCount val="23"/>
                <c:pt idx="0">
                  <c:v>7.7</c:v>
                </c:pt>
                <c:pt idx="1">
                  <c:v>4.8</c:v>
                </c:pt>
                <c:pt idx="2">
                  <c:v>5.3</c:v>
                </c:pt>
                <c:pt idx="3">
                  <c:v>4.7</c:v>
                </c:pt>
                <c:pt idx="4">
                  <c:v>4.7</c:v>
                </c:pt>
                <c:pt idx="5">
                  <c:v>4.2</c:v>
                </c:pt>
                <c:pt idx="6">
                  <c:v>5.2</c:v>
                </c:pt>
                <c:pt idx="7">
                  <c:v>5.4</c:v>
                </c:pt>
                <c:pt idx="8">
                  <c:v>5.9</c:v>
                </c:pt>
                <c:pt idx="9">
                  <c:v>5.6</c:v>
                </c:pt>
                <c:pt idx="10">
                  <c:v>5.3</c:v>
                </c:pt>
                <c:pt idx="11">
                  <c:v>6.2</c:v>
                </c:pt>
                <c:pt idx="12">
                  <c:v>6.9</c:v>
                </c:pt>
                <c:pt idx="13">
                  <c:v>7.6</c:v>
                </c:pt>
                <c:pt idx="14">
                  <c:v>8.3</c:v>
                </c:pt>
                <c:pt idx="15">
                  <c:v>7.6</c:v>
                </c:pt>
                <c:pt idx="16">
                  <c:v>7.1</c:v>
                </c:pt>
                <c:pt idx="17">
                  <c:v>7.2</c:v>
                </c:pt>
                <c:pt idx="18">
                  <c:v>7.4</c:v>
                </c:pt>
                <c:pt idx="19">
                  <c:v>7</c:v>
                </c:pt>
                <c:pt idx="20">
                  <c:v>5.9</c:v>
                </c:pt>
                <c:pt idx="21">
                  <c:v>6.7</c:v>
                </c:pt>
                <c:pt idx="22">
                  <c:v>8.7</c:v>
                </c:pt>
              </c:numCache>
            </c:numRef>
          </c:xVal>
          <c:yVal>
            <c:numRef>
              <c:f>#REF!</c:f>
              <c:numCache>
                <c:ptCount val="23"/>
                <c:pt idx="0">
                  <c:v>0.025</c:v>
                </c:pt>
                <c:pt idx="1">
                  <c:v>0.07500000000000001</c:v>
                </c:pt>
                <c:pt idx="2">
                  <c:v>0.125</c:v>
                </c:pt>
                <c:pt idx="3">
                  <c:v>0.175</c:v>
                </c:pt>
                <c:pt idx="4">
                  <c:v>0.225</c:v>
                </c:pt>
                <c:pt idx="5">
                  <c:v>0.275</c:v>
                </c:pt>
                <c:pt idx="6">
                  <c:v>0.32499999999999996</c:v>
                </c:pt>
                <c:pt idx="7">
                  <c:v>0.375</c:v>
                </c:pt>
                <c:pt idx="8">
                  <c:v>0.42500000000000004</c:v>
                </c:pt>
                <c:pt idx="9">
                  <c:v>0.475</c:v>
                </c:pt>
                <c:pt idx="10">
                  <c:v>0.525</c:v>
                </c:pt>
                <c:pt idx="11">
                  <c:v>0.575</c:v>
                </c:pt>
                <c:pt idx="12">
                  <c:v>0.625</c:v>
                </c:pt>
                <c:pt idx="13">
                  <c:v>0.675</c:v>
                </c:pt>
                <c:pt idx="14">
                  <c:v>0.725</c:v>
                </c:pt>
                <c:pt idx="15">
                  <c:v>0.775</c:v>
                </c:pt>
                <c:pt idx="16">
                  <c:v>0.825</c:v>
                </c:pt>
                <c:pt idx="17">
                  <c:v>0.875</c:v>
                </c:pt>
                <c:pt idx="18">
                  <c:v>0.925</c:v>
                </c:pt>
                <c:pt idx="19">
                  <c:v>0.975</c:v>
                </c:pt>
                <c:pt idx="20">
                  <c:v>1.025</c:v>
                </c:pt>
                <c:pt idx="21">
                  <c:v>1.0750000000000002</c:v>
                </c:pt>
                <c:pt idx="22">
                  <c:v>1.135</c:v>
                </c:pt>
              </c:numCache>
            </c:numRef>
          </c:yVal>
          <c:smooth val="0"/>
        </c:ser>
        <c:axId val="1721216"/>
        <c:axId val="15490945"/>
      </c:scatterChart>
      <c:valAx>
        <c:axId val="172121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5490945"/>
        <c:crosses val="autoZero"/>
        <c:crossBetween val="midCat"/>
        <c:dispUnits/>
      </c:valAx>
      <c:valAx>
        <c:axId val="1549094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12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'EL000302'!$B$12:$B$24</c:f>
              <c:numCache/>
            </c:numRef>
          </c:xVal>
          <c:yVal>
            <c:numRef>
              <c:f>'EL000302'!$A$12:$A$24</c:f>
              <c:numCache/>
            </c:numRef>
          </c:yVal>
          <c:smooth val="0"/>
        </c:ser>
        <c:axId val="5200778"/>
        <c:axId val="46807003"/>
      </c:scatterChart>
      <c:valAx>
        <c:axId val="520077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6807003"/>
        <c:crosses val="autoZero"/>
        <c:crossBetween val="midCat"/>
        <c:dispUnits/>
      </c:valAx>
      <c:valAx>
        <c:axId val="4680700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0778"/>
        <c:crossesAt val="-3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145656"/>
        <c:axId val="57657721"/>
      </c:scatterChart>
      <c:valAx>
        <c:axId val="5114565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7657721"/>
        <c:crosses val="autoZero"/>
        <c:crossBetween val="midCat"/>
        <c:dispUnits/>
      </c:valAx>
      <c:valAx>
        <c:axId val="5765772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456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#REF!</c:f>
              <c:numCache>
                <c:ptCount val="26"/>
                <c:pt idx="0">
                  <c:v>6.8</c:v>
                </c:pt>
                <c:pt idx="1">
                  <c:v>3.9</c:v>
                </c:pt>
                <c:pt idx="2">
                  <c:v>3.2</c:v>
                </c:pt>
                <c:pt idx="3">
                  <c:v>3.6</c:v>
                </c:pt>
                <c:pt idx="4">
                  <c:v>3.8</c:v>
                </c:pt>
                <c:pt idx="5">
                  <c:v>5.4</c:v>
                </c:pt>
                <c:pt idx="6">
                  <c:v>4.3</c:v>
                </c:pt>
                <c:pt idx="7">
                  <c:v>5.1</c:v>
                </c:pt>
                <c:pt idx="8">
                  <c:v>5.3</c:v>
                </c:pt>
                <c:pt idx="9">
                  <c:v>6.1</c:v>
                </c:pt>
                <c:pt idx="10">
                  <c:v>7.2</c:v>
                </c:pt>
                <c:pt idx="11">
                  <c:v>7.6</c:v>
                </c:pt>
                <c:pt idx="12">
                  <c:v>7.8</c:v>
                </c:pt>
                <c:pt idx="13">
                  <c:v>7.6</c:v>
                </c:pt>
                <c:pt idx="14">
                  <c:v>7.8</c:v>
                </c:pt>
                <c:pt idx="15">
                  <c:v>7.6</c:v>
                </c:pt>
                <c:pt idx="16">
                  <c:v>7.5</c:v>
                </c:pt>
                <c:pt idx="17">
                  <c:v>7</c:v>
                </c:pt>
                <c:pt idx="18">
                  <c:v>7.2</c:v>
                </c:pt>
                <c:pt idx="19">
                  <c:v>7</c:v>
                </c:pt>
                <c:pt idx="20">
                  <c:v>5.7</c:v>
                </c:pt>
                <c:pt idx="21">
                  <c:v>6.6</c:v>
                </c:pt>
                <c:pt idx="22">
                  <c:v>6.4</c:v>
                </c:pt>
                <c:pt idx="23">
                  <c:v>7.2</c:v>
                </c:pt>
                <c:pt idx="24">
                  <c:v>6.9</c:v>
                </c:pt>
                <c:pt idx="25">
                  <c:v>8.2</c:v>
                </c:pt>
              </c:numCache>
            </c:numRef>
          </c:xVal>
          <c:yVal>
            <c:numRef>
              <c:f>#REF!</c:f>
              <c:numCache>
                <c:ptCount val="26"/>
                <c:pt idx="0">
                  <c:v>0.025</c:v>
                </c:pt>
                <c:pt idx="1">
                  <c:v>0.07500000000000001</c:v>
                </c:pt>
                <c:pt idx="2">
                  <c:v>0.125</c:v>
                </c:pt>
                <c:pt idx="3">
                  <c:v>0.175</c:v>
                </c:pt>
                <c:pt idx="4">
                  <c:v>0.225</c:v>
                </c:pt>
                <c:pt idx="5">
                  <c:v>0.275</c:v>
                </c:pt>
                <c:pt idx="6">
                  <c:v>0.32499999999999996</c:v>
                </c:pt>
                <c:pt idx="7">
                  <c:v>0.375</c:v>
                </c:pt>
                <c:pt idx="8">
                  <c:v>0.42500000000000004</c:v>
                </c:pt>
                <c:pt idx="9">
                  <c:v>0.475</c:v>
                </c:pt>
                <c:pt idx="10">
                  <c:v>0.525</c:v>
                </c:pt>
                <c:pt idx="11">
                  <c:v>0.575</c:v>
                </c:pt>
                <c:pt idx="12">
                  <c:v>0.625</c:v>
                </c:pt>
                <c:pt idx="13">
                  <c:v>0.675</c:v>
                </c:pt>
                <c:pt idx="14">
                  <c:v>0.725</c:v>
                </c:pt>
                <c:pt idx="15">
                  <c:v>0.775</c:v>
                </c:pt>
                <c:pt idx="16">
                  <c:v>0.825</c:v>
                </c:pt>
                <c:pt idx="17">
                  <c:v>0.875</c:v>
                </c:pt>
                <c:pt idx="18">
                  <c:v>0.925</c:v>
                </c:pt>
                <c:pt idx="19">
                  <c:v>0.975</c:v>
                </c:pt>
                <c:pt idx="20">
                  <c:v>1.025</c:v>
                </c:pt>
                <c:pt idx="21">
                  <c:v>1.0750000000000002</c:v>
                </c:pt>
                <c:pt idx="22">
                  <c:v>1.125</c:v>
                </c:pt>
                <c:pt idx="23">
                  <c:v>1.1749999999999998</c:v>
                </c:pt>
                <c:pt idx="24">
                  <c:v>1.225</c:v>
                </c:pt>
                <c:pt idx="25">
                  <c:v>1.2850000000000001</c:v>
                </c:pt>
              </c:numCache>
            </c:numRef>
          </c:yVal>
          <c:smooth val="0"/>
        </c:ser>
        <c:axId val="18609844"/>
        <c:axId val="33270869"/>
      </c:scatterChart>
      <c:valAx>
        <c:axId val="1860984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3270869"/>
        <c:crosses val="autoZero"/>
        <c:crossBetween val="midCat"/>
        <c:dispUnits/>
      </c:valAx>
      <c:valAx>
        <c:axId val="3327086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09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16375"/>
          <c:w val="0.8185"/>
          <c:h val="0.8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'EL000425'!$B$12:$B$28</c:f>
              <c:numCache/>
            </c:numRef>
          </c:xVal>
          <c:yVal>
            <c:numRef>
              <c:f>'EL000425'!$A$12:$A$28</c:f>
              <c:numCache/>
            </c:numRef>
          </c:yVal>
          <c:smooth val="0"/>
        </c:ser>
        <c:axId val="31002366"/>
        <c:axId val="10585839"/>
      </c:scatterChart>
      <c:valAx>
        <c:axId val="3100236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0585839"/>
        <c:crosses val="autoZero"/>
        <c:crossBetween val="midCat"/>
        <c:dispUnits/>
      </c:valAx>
      <c:valAx>
        <c:axId val="1058583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02366"/>
        <c:crossesAt val="-1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'EL000425'!$H$12:$H$46</c:f>
              <c:numCache/>
            </c:numRef>
          </c:xVal>
          <c:yVal>
            <c:numRef>
              <c:f>'EL000425'!$G$12:$G$46</c:f>
              <c:numCache/>
            </c:numRef>
          </c:yVal>
          <c:smooth val="0"/>
        </c:ser>
        <c:axId val="28163688"/>
        <c:axId val="52146601"/>
      </c:scatterChart>
      <c:valAx>
        <c:axId val="2816368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2146601"/>
        <c:crosses val="autoZero"/>
        <c:crossBetween val="midCat"/>
        <c:dispUnits/>
      </c:valAx>
      <c:valAx>
        <c:axId val="5214660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63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'EL000425'!$I$12:$I$46</c:f>
              <c:numCache/>
            </c:numRef>
          </c:xVal>
          <c:yVal>
            <c:numRef>
              <c:f>'EL000425'!$G$12:$G$46</c:f>
              <c:numCache/>
            </c:numRef>
          </c:yVal>
          <c:smooth val="0"/>
        </c:ser>
        <c:axId val="66666226"/>
        <c:axId val="63125123"/>
      </c:scatterChart>
      <c:valAx>
        <c:axId val="666662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d18O, ppt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25123"/>
        <c:crosses val="autoZero"/>
        <c:crossBetween val="midCat"/>
        <c:dispUnits/>
      </c:valAx>
      <c:valAx>
        <c:axId val="6312512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66226"/>
        <c:crossesAt val="-4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125"/>
          <c:w val="0.8585"/>
          <c:h val="0.8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'EL000510'!$B$12:$B$28</c:f>
              <c:numCache/>
            </c:numRef>
          </c:xVal>
          <c:yVal>
            <c:numRef>
              <c:f>'EL000510'!$A$12:$A$28</c:f>
              <c:numCache/>
            </c:numRef>
          </c:yVal>
          <c:smooth val="0"/>
        </c:ser>
        <c:axId val="31255196"/>
        <c:axId val="12861309"/>
      </c:scatterChart>
      <c:valAx>
        <c:axId val="3125519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2861309"/>
        <c:crosses val="autoZero"/>
        <c:crossBetween val="midCat"/>
        <c:dispUnits/>
        <c:majorUnit val="2"/>
      </c:valAx>
      <c:valAx>
        <c:axId val="1286130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55196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'EL000510'!$H$12:$H$28</c:f>
              <c:numCache/>
            </c:numRef>
          </c:xVal>
          <c:yVal>
            <c:numRef>
              <c:f>'EL000510'!$G$12:$G$28</c:f>
              <c:numCache/>
            </c:numRef>
          </c:yVal>
          <c:smooth val="0"/>
        </c:ser>
        <c:axId val="48642918"/>
        <c:axId val="35133079"/>
      </c:scatterChart>
      <c:valAx>
        <c:axId val="4864291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5133079"/>
        <c:crosses val="autoZero"/>
        <c:crossBetween val="midCat"/>
        <c:dispUnits/>
      </c:valAx>
      <c:valAx>
        <c:axId val="3513307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429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085"/>
          <c:w val="0.8135"/>
          <c:h val="0.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'EL000601'!$B$12:$B$27</c:f>
              <c:numCache/>
            </c:numRef>
          </c:xVal>
          <c:yVal>
            <c:numRef>
              <c:f>'EL000601'!$A$12:$A$27</c:f>
              <c:numCache/>
            </c:numRef>
          </c:yVal>
          <c:smooth val="0"/>
        </c:ser>
        <c:axId val="47762256"/>
        <c:axId val="27207121"/>
      </c:scatterChart>
      <c:valAx>
        <c:axId val="4776225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7207121"/>
        <c:crosses val="autoZero"/>
        <c:crossBetween val="midCat"/>
        <c:dispUnits/>
      </c:valAx>
      <c:valAx>
        <c:axId val="2720712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62256"/>
        <c:crossesAt val="-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325"/>
          <c:w val="0.89825"/>
          <c:h val="0.87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'EL000601'!$H$12:$H$33</c:f>
              <c:numCache/>
            </c:numRef>
          </c:xVal>
          <c:yVal>
            <c:numRef>
              <c:f>'EL000601'!$G$12:$G$33</c:f>
              <c:numCache/>
            </c:numRef>
          </c:yVal>
          <c:smooth val="0"/>
        </c:ser>
        <c:axId val="43537498"/>
        <c:axId val="56293163"/>
      </c:scatterChart>
      <c:valAx>
        <c:axId val="4353749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6293163"/>
        <c:crosses val="autoZero"/>
        <c:crossBetween val="midCat"/>
        <c:dispUnits/>
      </c:valAx>
      <c:valAx>
        <c:axId val="5629316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374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Brine volume, centrifuged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4725"/>
          <c:w val="0.85725"/>
          <c:h val="0.8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'EL000601'!$G$37:$G$40</c:f>
              <c:numCache/>
            </c:numRef>
          </c:xVal>
          <c:yVal>
            <c:numRef>
              <c:f>'EL000601'!$C$37:$C$40</c:f>
              <c:numCache/>
            </c:numRef>
          </c:yVal>
          <c:smooth val="0"/>
        </c:ser>
        <c:axId val="36876420"/>
        <c:axId val="63452325"/>
      </c:scatterChart>
      <c:valAx>
        <c:axId val="368764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Vb, ‰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2325"/>
        <c:crosses val="autoZero"/>
        <c:crossBetween val="midCat"/>
        <c:dispUnits/>
      </c:valAx>
      <c:valAx>
        <c:axId val="6345232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764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'EL000608'!$B$12:$B$20</c:f>
              <c:numCache/>
            </c:numRef>
          </c:xVal>
          <c:yVal>
            <c:numRef>
              <c:f>'EL000608'!$A$12:$A$20</c:f>
              <c:numCache/>
            </c:numRef>
          </c:yVal>
          <c:smooth val="0"/>
        </c:ser>
        <c:axId val="34200014"/>
        <c:axId val="39364671"/>
      </c:scatterChart>
      <c:valAx>
        <c:axId val="3420001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9364671"/>
        <c:crosses val="autoZero"/>
        <c:crossBetween val="midCat"/>
        <c:dispUnits/>
      </c:valAx>
      <c:valAx>
        <c:axId val="3936467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00014"/>
        <c:crossesAt val="-4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#REF!</c:f>
              <c:numCache>
                <c:ptCount val="25"/>
                <c:pt idx="0">
                  <c:v>8.5</c:v>
                </c:pt>
                <c:pt idx="1">
                  <c:v>4.6</c:v>
                </c:pt>
                <c:pt idx="2">
                  <c:v>6.3</c:v>
                </c:pt>
                <c:pt idx="3">
                  <c:v>4.9</c:v>
                </c:pt>
                <c:pt idx="4">
                  <c:v>4.8</c:v>
                </c:pt>
                <c:pt idx="5">
                  <c:v>4.5</c:v>
                </c:pt>
                <c:pt idx="6">
                  <c:v>4.5</c:v>
                </c:pt>
                <c:pt idx="7">
                  <c:v>3.9</c:v>
                </c:pt>
                <c:pt idx="8">
                  <c:v>5.3</c:v>
                </c:pt>
                <c:pt idx="9">
                  <c:v>5.3</c:v>
                </c:pt>
                <c:pt idx="10">
                  <c:v>5.2</c:v>
                </c:pt>
                <c:pt idx="11">
                  <c:v>5</c:v>
                </c:pt>
                <c:pt idx="12">
                  <c:v>4.6</c:v>
                </c:pt>
                <c:pt idx="13">
                  <c:v>5</c:v>
                </c:pt>
                <c:pt idx="14">
                  <c:v>5.1</c:v>
                </c:pt>
                <c:pt idx="15">
                  <c:v>4.1</c:v>
                </c:pt>
                <c:pt idx="16">
                  <c:v>4</c:v>
                </c:pt>
                <c:pt idx="17">
                  <c:v>5.1</c:v>
                </c:pt>
                <c:pt idx="18">
                  <c:v>4.9</c:v>
                </c:pt>
                <c:pt idx="19">
                  <c:v>5.1</c:v>
                </c:pt>
                <c:pt idx="20">
                  <c:v>5</c:v>
                </c:pt>
                <c:pt idx="21">
                  <c:v>5.1</c:v>
                </c:pt>
                <c:pt idx="22">
                  <c:v>5</c:v>
                </c:pt>
                <c:pt idx="23">
                  <c:v>5.3</c:v>
                </c:pt>
                <c:pt idx="24">
                  <c:v>6.8</c:v>
                </c:pt>
              </c:numCache>
            </c:numRef>
          </c:xVal>
          <c:yVal>
            <c:numRef>
              <c:f>#REF!</c:f>
              <c:numCache>
                <c:ptCount val="25"/>
                <c:pt idx="0">
                  <c:v>0.025</c:v>
                </c:pt>
                <c:pt idx="1">
                  <c:v>0.07500000000000001</c:v>
                </c:pt>
                <c:pt idx="2">
                  <c:v>0.125</c:v>
                </c:pt>
                <c:pt idx="3">
                  <c:v>0.175</c:v>
                </c:pt>
                <c:pt idx="4">
                  <c:v>0.225</c:v>
                </c:pt>
                <c:pt idx="5">
                  <c:v>0.275</c:v>
                </c:pt>
                <c:pt idx="6">
                  <c:v>0.32499999999999996</c:v>
                </c:pt>
                <c:pt idx="7">
                  <c:v>0.375</c:v>
                </c:pt>
                <c:pt idx="8">
                  <c:v>0.42500000000000004</c:v>
                </c:pt>
                <c:pt idx="9">
                  <c:v>0.475</c:v>
                </c:pt>
                <c:pt idx="10">
                  <c:v>0.525</c:v>
                </c:pt>
                <c:pt idx="11">
                  <c:v>0.575</c:v>
                </c:pt>
                <c:pt idx="12">
                  <c:v>0.625</c:v>
                </c:pt>
                <c:pt idx="13">
                  <c:v>0.675</c:v>
                </c:pt>
                <c:pt idx="14">
                  <c:v>0.725</c:v>
                </c:pt>
                <c:pt idx="15">
                  <c:v>0.775</c:v>
                </c:pt>
                <c:pt idx="16">
                  <c:v>0.825</c:v>
                </c:pt>
                <c:pt idx="17">
                  <c:v>0.875</c:v>
                </c:pt>
                <c:pt idx="18">
                  <c:v>0.925</c:v>
                </c:pt>
                <c:pt idx="19">
                  <c:v>0.975</c:v>
                </c:pt>
                <c:pt idx="20">
                  <c:v>1.025</c:v>
                </c:pt>
                <c:pt idx="21">
                  <c:v>1.0750000000000002</c:v>
                </c:pt>
                <c:pt idx="22">
                  <c:v>1.125</c:v>
                </c:pt>
                <c:pt idx="23">
                  <c:v>1.1749999999999998</c:v>
                </c:pt>
                <c:pt idx="24">
                  <c:v>1.2349999999999999</c:v>
                </c:pt>
              </c:numCache>
            </c:numRef>
          </c:yVal>
          <c:smooth val="0"/>
        </c:ser>
        <c:axId val="49157442"/>
        <c:axId val="39763795"/>
      </c:scatterChart>
      <c:valAx>
        <c:axId val="4915744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9763795"/>
        <c:crosses val="autoZero"/>
        <c:crossBetween val="midCat"/>
        <c:dispUnits/>
      </c:valAx>
      <c:valAx>
        <c:axId val="3976379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57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'EL000608'!$H$12:$H$23</c:f>
              <c:numCache/>
            </c:numRef>
          </c:xVal>
          <c:yVal>
            <c:numRef>
              <c:f>'EL000608'!$G$12:$G$23</c:f>
              <c:numCache/>
            </c:numRef>
          </c:yVal>
          <c:smooth val="0"/>
        </c:ser>
        <c:axId val="18737720"/>
        <c:axId val="34421753"/>
      </c:scatterChart>
      <c:valAx>
        <c:axId val="1873772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4421753"/>
        <c:crosses val="autoZero"/>
        <c:crossBetween val="midCat"/>
        <c:dispUnits/>
      </c:valAx>
      <c:valAx>
        <c:axId val="3442175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37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Brine volume, centrifuged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4625"/>
          <c:w val="0.76975"/>
          <c:h val="0.8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'EL000608'!$G$27:$G$30</c:f>
              <c:numCache/>
            </c:numRef>
          </c:xVal>
          <c:yVal>
            <c:numRef>
              <c:f>'EL000608'!$C$27:$C$30</c:f>
              <c:numCache/>
            </c:numRef>
          </c:yVal>
          <c:smooth val="0"/>
        </c:ser>
        <c:axId val="41360322"/>
        <c:axId val="36698579"/>
      </c:scatterChart>
      <c:valAx>
        <c:axId val="413603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Vb, ‰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98579"/>
        <c:crosses val="autoZero"/>
        <c:crossBetween val="midCat"/>
        <c:dispUnits/>
      </c:valAx>
      <c:valAx>
        <c:axId val="3669857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603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Temperature,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75"/>
          <c:y val="0.10875"/>
          <c:w val="0.83125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v>bare 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'EL000613'!$B$12:$B$23</c:f>
              <c:numCache/>
            </c:numRef>
          </c:xVal>
          <c:yVal>
            <c:numRef>
              <c:f>'EL000613'!$A$12:$A$23</c:f>
              <c:numCache/>
            </c:numRef>
          </c:yVal>
          <c:smooth val="0"/>
        </c:ser>
        <c:axId val="61851756"/>
        <c:axId val="19794893"/>
      </c:scatterChart>
      <c:valAx>
        <c:axId val="6185175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9794893"/>
        <c:crosses val="autoZero"/>
        <c:crossBetween val="midCat"/>
        <c:dispUnits/>
      </c:valAx>
      <c:valAx>
        <c:axId val="1979489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51756"/>
        <c:crossesAt val="-3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'EL000613'!$H$12:$H$20</c:f>
              <c:numCache/>
            </c:numRef>
          </c:xVal>
          <c:yVal>
            <c:numRef>
              <c:f>'EL000613'!$G$12:$G$20</c:f>
              <c:numCache/>
            </c:numRef>
          </c:yVal>
          <c:smooth val="0"/>
        </c:ser>
        <c:axId val="43936310"/>
        <c:axId val="59882471"/>
      </c:scatterChart>
      <c:valAx>
        <c:axId val="4393631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9882471"/>
        <c:crosses val="autoZero"/>
        <c:crossBetween val="midCat"/>
        <c:dispUnits/>
      </c:valAx>
      <c:valAx>
        <c:axId val="5988247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36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Brine volume, centrifuged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20025"/>
          <c:w val="0.8132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'EL000613'!$G$27:$G$30</c:f>
              <c:numCache/>
            </c:numRef>
          </c:xVal>
          <c:yVal>
            <c:numRef>
              <c:f>'EL000613'!$C$27:$C$30</c:f>
              <c:numCache/>
            </c:numRef>
          </c:yVal>
          <c:smooth val="0"/>
        </c:ser>
        <c:axId val="2071328"/>
        <c:axId val="18641953"/>
      </c:scatterChart>
      <c:valAx>
        <c:axId val="207132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8641953"/>
        <c:crosses val="autoZero"/>
        <c:crossBetween val="midCat"/>
        <c:dispUnits/>
      </c:valAx>
      <c:valAx>
        <c:axId val="1864195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13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#REF!</c:f>
              <c:numCache>
                <c:ptCount val="16"/>
                <c:pt idx="0">
                  <c:v>8.5</c:v>
                </c:pt>
                <c:pt idx="1">
                  <c:v>5.4</c:v>
                </c:pt>
                <c:pt idx="2">
                  <c:v>6.1</c:v>
                </c:pt>
                <c:pt idx="3">
                  <c:v>5.5</c:v>
                </c:pt>
                <c:pt idx="4">
                  <c:v>5.3</c:v>
                </c:pt>
                <c:pt idx="5">
                  <c:v>4.9</c:v>
                </c:pt>
                <c:pt idx="6">
                  <c:v>5.1</c:v>
                </c:pt>
                <c:pt idx="7">
                  <c:v>4.2</c:v>
                </c:pt>
                <c:pt idx="8">
                  <c:v>4.4</c:v>
                </c:pt>
                <c:pt idx="9">
                  <c:v>4.8</c:v>
                </c:pt>
                <c:pt idx="10">
                  <c:v>4.9</c:v>
                </c:pt>
                <c:pt idx="11">
                  <c:v>4.8</c:v>
                </c:pt>
                <c:pt idx="12">
                  <c:v>5.3</c:v>
                </c:pt>
                <c:pt idx="13">
                  <c:v>4.9</c:v>
                </c:pt>
                <c:pt idx="14">
                  <c:v>5</c:v>
                </c:pt>
                <c:pt idx="15">
                  <c:v>4.3</c:v>
                </c:pt>
              </c:numCache>
            </c:numRef>
          </c:xVal>
          <c:yVal>
            <c:numRef>
              <c:f>#REF!</c:f>
              <c:numCache>
                <c:ptCount val="16"/>
                <c:pt idx="0">
                  <c:v>0.025</c:v>
                </c:pt>
                <c:pt idx="1">
                  <c:v>0.07500000000000001</c:v>
                </c:pt>
                <c:pt idx="2">
                  <c:v>0.125</c:v>
                </c:pt>
                <c:pt idx="3">
                  <c:v>0.175</c:v>
                </c:pt>
                <c:pt idx="4">
                  <c:v>0.225</c:v>
                </c:pt>
                <c:pt idx="5">
                  <c:v>0.275</c:v>
                </c:pt>
                <c:pt idx="6">
                  <c:v>0.32499999999999996</c:v>
                </c:pt>
                <c:pt idx="7">
                  <c:v>0.375</c:v>
                </c:pt>
                <c:pt idx="8">
                  <c:v>0.42500000000000004</c:v>
                </c:pt>
                <c:pt idx="9">
                  <c:v>0.475</c:v>
                </c:pt>
                <c:pt idx="10">
                  <c:v>0.55</c:v>
                </c:pt>
                <c:pt idx="11">
                  <c:v>0.6499999999999999</c:v>
                </c:pt>
                <c:pt idx="12">
                  <c:v>0.75</c:v>
                </c:pt>
                <c:pt idx="13">
                  <c:v>0.8500000000000001</c:v>
                </c:pt>
                <c:pt idx="14">
                  <c:v>0.95</c:v>
                </c:pt>
                <c:pt idx="15">
                  <c:v>1.05</c:v>
                </c:pt>
              </c:numCache>
            </c:numRef>
          </c:yVal>
          <c:smooth val="0"/>
        </c:ser>
        <c:axId val="22329836"/>
        <c:axId val="66750797"/>
      </c:scatterChart>
      <c:valAx>
        <c:axId val="2232983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6750797"/>
        <c:crosses val="autoZero"/>
        <c:crossBetween val="midCat"/>
        <c:dispUnits/>
      </c:valAx>
      <c:valAx>
        <c:axId val="6675079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29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Geneva"/>
                <a:ea typeface="Geneva"/>
                <a:cs typeface="Geneva"/>
              </a:rPr>
              <a:t>Salinity, psu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'CS000301'!$H$12:$H$24</c:f>
              <c:numCache/>
            </c:numRef>
          </c:xVal>
          <c:yVal>
            <c:numRef>
              <c:f>'CS000301'!$G$12:$G$24</c:f>
              <c:numCache/>
            </c:numRef>
          </c:yVal>
          <c:smooth val="0"/>
        </c:ser>
        <c:axId val="63886262"/>
        <c:axId val="38105447"/>
      </c:scatterChart>
      <c:valAx>
        <c:axId val="6388626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8105447"/>
        <c:crosses val="autoZero"/>
        <c:crossBetween val="midCat"/>
        <c:dispUnits/>
      </c:valAx>
      <c:valAx>
        <c:axId val="3810544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Geneva"/>
                    <a:ea typeface="Geneva"/>
                    <a:cs typeface="Geneva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862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Relationship Id="rId3" Type="http://schemas.openxmlformats.org/officeDocument/2006/relationships/chart" Target="/xl/charts/chart7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685800</xdr:colOff>
      <xdr:row>9</xdr:row>
      <xdr:rowOff>180975</xdr:rowOff>
    </xdr:from>
    <xdr:to>
      <xdr:col>15</xdr:col>
      <xdr:colOff>142875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10391775" y="1895475"/>
        <a:ext cx="379095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361950</xdr:colOff>
      <xdr:row>10</xdr:row>
      <xdr:rowOff>0</xdr:rowOff>
    </xdr:from>
    <xdr:to>
      <xdr:col>19</xdr:col>
      <xdr:colOff>476250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14401800" y="1914525"/>
        <a:ext cx="3581400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838200</xdr:colOff>
      <xdr:row>4</xdr:row>
      <xdr:rowOff>28575</xdr:rowOff>
    </xdr:from>
    <xdr:to>
      <xdr:col>13</xdr:col>
      <xdr:colOff>714375</xdr:colOff>
      <xdr:row>29</xdr:row>
      <xdr:rowOff>180975</xdr:rowOff>
    </xdr:to>
    <xdr:graphicFrame>
      <xdr:nvGraphicFramePr>
        <xdr:cNvPr id="1" name="Chart 1"/>
        <xdr:cNvGraphicFramePr/>
      </xdr:nvGraphicFramePr>
      <xdr:xfrm>
        <a:off x="9505950" y="790575"/>
        <a:ext cx="33432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3</xdr:row>
      <xdr:rowOff>180975</xdr:rowOff>
    </xdr:from>
    <xdr:to>
      <xdr:col>18</xdr:col>
      <xdr:colOff>95250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3173075" y="752475"/>
        <a:ext cx="33909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76200</xdr:colOff>
      <xdr:row>30</xdr:row>
      <xdr:rowOff>104775</xdr:rowOff>
    </xdr:from>
    <xdr:to>
      <xdr:col>13</xdr:col>
      <xdr:colOff>781050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9610725" y="5857875"/>
        <a:ext cx="330517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2</xdr:row>
      <xdr:rowOff>28575</xdr:rowOff>
    </xdr:from>
    <xdr:to>
      <xdr:col>13</xdr:col>
      <xdr:colOff>419100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8743950" y="333375"/>
        <a:ext cx="33432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609600</xdr:colOff>
      <xdr:row>2</xdr:row>
      <xdr:rowOff>76200</xdr:rowOff>
    </xdr:from>
    <xdr:to>
      <xdr:col>17</xdr:col>
      <xdr:colOff>533400</xdr:colOff>
      <xdr:row>25</xdr:row>
      <xdr:rowOff>114300</xdr:rowOff>
    </xdr:to>
    <xdr:graphicFrame>
      <xdr:nvGraphicFramePr>
        <xdr:cNvPr id="2" name="Chart 2"/>
        <xdr:cNvGraphicFramePr/>
      </xdr:nvGraphicFramePr>
      <xdr:xfrm>
        <a:off x="12277725" y="381000"/>
        <a:ext cx="33909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26</xdr:row>
      <xdr:rowOff>76200</xdr:rowOff>
    </xdr:from>
    <xdr:to>
      <xdr:col>13</xdr:col>
      <xdr:colOff>438150</xdr:colOff>
      <xdr:row>51</xdr:row>
      <xdr:rowOff>19050</xdr:rowOff>
    </xdr:to>
    <xdr:graphicFrame>
      <xdr:nvGraphicFramePr>
        <xdr:cNvPr id="3" name="Chart 3"/>
        <xdr:cNvGraphicFramePr/>
      </xdr:nvGraphicFramePr>
      <xdr:xfrm>
        <a:off x="8801100" y="4038600"/>
        <a:ext cx="3305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9525</xdr:rowOff>
    </xdr:from>
    <xdr:to>
      <xdr:col>13</xdr:col>
      <xdr:colOff>762000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9839325" y="1924050"/>
        <a:ext cx="33528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228600</xdr:colOff>
      <xdr:row>10</xdr:row>
      <xdr:rowOff>9525</xdr:rowOff>
    </xdr:from>
    <xdr:to>
      <xdr:col>18</xdr:col>
      <xdr:colOff>152400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13525500" y="1924050"/>
        <a:ext cx="3390900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9525</xdr:rowOff>
    </xdr:from>
    <xdr:to>
      <xdr:col>13</xdr:col>
      <xdr:colOff>857250</xdr:colOff>
      <xdr:row>70</xdr:row>
      <xdr:rowOff>28575</xdr:rowOff>
    </xdr:to>
    <xdr:graphicFrame>
      <xdr:nvGraphicFramePr>
        <xdr:cNvPr id="3" name="Chart 3"/>
        <xdr:cNvGraphicFramePr/>
      </xdr:nvGraphicFramePr>
      <xdr:xfrm>
        <a:off x="9829800" y="7867650"/>
        <a:ext cx="3457575" cy="570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9525</xdr:rowOff>
    </xdr:from>
    <xdr:to>
      <xdr:col>13</xdr:col>
      <xdr:colOff>762000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9020175" y="1533525"/>
        <a:ext cx="3352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180975</xdr:colOff>
      <xdr:row>10</xdr:row>
      <xdr:rowOff>0</xdr:rowOff>
    </xdr:from>
    <xdr:to>
      <xdr:col>18</xdr:col>
      <xdr:colOff>104775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12658725" y="1524000"/>
        <a:ext cx="33909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37</xdr:row>
      <xdr:rowOff>9525</xdr:rowOff>
    </xdr:from>
    <xdr:to>
      <xdr:col>13</xdr:col>
      <xdr:colOff>447675</xdr:colOff>
      <xdr:row>64</xdr:row>
      <xdr:rowOff>0</xdr:rowOff>
    </xdr:to>
    <xdr:graphicFrame>
      <xdr:nvGraphicFramePr>
        <xdr:cNvPr id="3" name="Chart 3"/>
        <xdr:cNvGraphicFramePr/>
      </xdr:nvGraphicFramePr>
      <xdr:xfrm>
        <a:off x="9010650" y="5648325"/>
        <a:ext cx="30480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9525</xdr:rowOff>
    </xdr:from>
    <xdr:to>
      <xdr:col>13</xdr:col>
      <xdr:colOff>762000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9686925" y="1924050"/>
        <a:ext cx="33528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180975</xdr:colOff>
      <xdr:row>10</xdr:row>
      <xdr:rowOff>0</xdr:rowOff>
    </xdr:from>
    <xdr:to>
      <xdr:col>18</xdr:col>
      <xdr:colOff>104775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13325475" y="1914525"/>
        <a:ext cx="339090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36</xdr:row>
      <xdr:rowOff>9525</xdr:rowOff>
    </xdr:from>
    <xdr:to>
      <xdr:col>14</xdr:col>
      <xdr:colOff>9525</xdr:colOff>
      <xdr:row>58</xdr:row>
      <xdr:rowOff>152400</xdr:rowOff>
    </xdr:to>
    <xdr:graphicFrame>
      <xdr:nvGraphicFramePr>
        <xdr:cNvPr id="3" name="Chart 3"/>
        <xdr:cNvGraphicFramePr/>
      </xdr:nvGraphicFramePr>
      <xdr:xfrm>
        <a:off x="9677400" y="6915150"/>
        <a:ext cx="3476625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9525</xdr:rowOff>
    </xdr:from>
    <xdr:to>
      <xdr:col>13</xdr:col>
      <xdr:colOff>762000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9763125" y="1924050"/>
        <a:ext cx="33528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180975</xdr:colOff>
      <xdr:row>10</xdr:row>
      <xdr:rowOff>0</xdr:rowOff>
    </xdr:from>
    <xdr:to>
      <xdr:col>18</xdr:col>
      <xdr:colOff>104775</xdr:colOff>
      <xdr:row>45</xdr:row>
      <xdr:rowOff>19050</xdr:rowOff>
    </xdr:to>
    <xdr:graphicFrame>
      <xdr:nvGraphicFramePr>
        <xdr:cNvPr id="2" name="Chart 2"/>
        <xdr:cNvGraphicFramePr/>
      </xdr:nvGraphicFramePr>
      <xdr:xfrm>
        <a:off x="13401675" y="1914525"/>
        <a:ext cx="3390900" cy="671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</xdr:colOff>
      <xdr:row>46</xdr:row>
      <xdr:rowOff>9525</xdr:rowOff>
    </xdr:from>
    <xdr:to>
      <xdr:col>14</xdr:col>
      <xdr:colOff>781050</xdr:colOff>
      <xdr:row>73</xdr:row>
      <xdr:rowOff>161925</xdr:rowOff>
    </xdr:to>
    <xdr:graphicFrame>
      <xdr:nvGraphicFramePr>
        <xdr:cNvPr id="3" name="Chart 3"/>
        <xdr:cNvGraphicFramePr/>
      </xdr:nvGraphicFramePr>
      <xdr:xfrm>
        <a:off x="9801225" y="8820150"/>
        <a:ext cx="4200525" cy="5438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9525</xdr:rowOff>
    </xdr:from>
    <xdr:to>
      <xdr:col>13</xdr:col>
      <xdr:colOff>762000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8982075" y="1533525"/>
        <a:ext cx="33528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180975</xdr:colOff>
      <xdr:row>10</xdr:row>
      <xdr:rowOff>0</xdr:rowOff>
    </xdr:from>
    <xdr:to>
      <xdr:col>18</xdr:col>
      <xdr:colOff>104775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12620625" y="1524000"/>
        <a:ext cx="33909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43</xdr:row>
      <xdr:rowOff>9525</xdr:rowOff>
    </xdr:from>
    <xdr:to>
      <xdr:col>13</xdr:col>
      <xdr:colOff>447675</xdr:colOff>
      <xdr:row>74</xdr:row>
      <xdr:rowOff>85725</xdr:rowOff>
    </xdr:to>
    <xdr:graphicFrame>
      <xdr:nvGraphicFramePr>
        <xdr:cNvPr id="3" name="Chart 3"/>
        <xdr:cNvGraphicFramePr/>
      </xdr:nvGraphicFramePr>
      <xdr:xfrm>
        <a:off x="8972550" y="6562725"/>
        <a:ext cx="3048000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10</xdr:row>
      <xdr:rowOff>28575</xdr:rowOff>
    </xdr:from>
    <xdr:to>
      <xdr:col>15</xdr:col>
      <xdr:colOff>171450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10963275" y="1943100"/>
        <a:ext cx="33432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790575</xdr:colOff>
      <xdr:row>9</xdr:row>
      <xdr:rowOff>123825</xdr:rowOff>
    </xdr:from>
    <xdr:to>
      <xdr:col>19</xdr:col>
      <xdr:colOff>714375</xdr:colOff>
      <xdr:row>37</xdr:row>
      <xdr:rowOff>142875</xdr:rowOff>
    </xdr:to>
    <xdr:graphicFrame>
      <xdr:nvGraphicFramePr>
        <xdr:cNvPr id="2" name="Chart 2"/>
        <xdr:cNvGraphicFramePr/>
      </xdr:nvGraphicFramePr>
      <xdr:xfrm>
        <a:off x="14925675" y="1838325"/>
        <a:ext cx="3390900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857250</xdr:colOff>
      <xdr:row>38</xdr:row>
      <xdr:rowOff>123825</xdr:rowOff>
    </xdr:from>
    <xdr:to>
      <xdr:col>15</xdr:col>
      <xdr:colOff>257175</xdr:colOff>
      <xdr:row>69</xdr:row>
      <xdr:rowOff>104775</xdr:rowOff>
    </xdr:to>
    <xdr:graphicFrame>
      <xdr:nvGraphicFramePr>
        <xdr:cNvPr id="3" name="Chart 3"/>
        <xdr:cNvGraphicFramePr/>
      </xdr:nvGraphicFramePr>
      <xdr:xfrm>
        <a:off x="10658475" y="7629525"/>
        <a:ext cx="3733800" cy="615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9525</xdr:rowOff>
    </xdr:from>
    <xdr:to>
      <xdr:col>14</xdr:col>
      <xdr:colOff>771525</xdr:colOff>
      <xdr:row>38</xdr:row>
      <xdr:rowOff>9525</xdr:rowOff>
    </xdr:to>
    <xdr:graphicFrame>
      <xdr:nvGraphicFramePr>
        <xdr:cNvPr id="1" name="Chart 3"/>
        <xdr:cNvGraphicFramePr/>
      </xdr:nvGraphicFramePr>
      <xdr:xfrm>
        <a:off x="9763125" y="3114675"/>
        <a:ext cx="42386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9525</xdr:rowOff>
    </xdr:from>
    <xdr:to>
      <xdr:col>13</xdr:col>
      <xdr:colOff>762000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9801225" y="1924050"/>
        <a:ext cx="33528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180975</xdr:colOff>
      <xdr:row>10</xdr:row>
      <xdr:rowOff>0</xdr:rowOff>
    </xdr:from>
    <xdr:to>
      <xdr:col>18</xdr:col>
      <xdr:colOff>104775</xdr:colOff>
      <xdr:row>38</xdr:row>
      <xdr:rowOff>19050</xdr:rowOff>
    </xdr:to>
    <xdr:graphicFrame>
      <xdr:nvGraphicFramePr>
        <xdr:cNvPr id="2" name="Chart 2"/>
        <xdr:cNvGraphicFramePr/>
      </xdr:nvGraphicFramePr>
      <xdr:xfrm>
        <a:off x="13439775" y="1914525"/>
        <a:ext cx="3390900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39</xdr:row>
      <xdr:rowOff>9525</xdr:rowOff>
    </xdr:from>
    <xdr:to>
      <xdr:col>14</xdr:col>
      <xdr:colOff>161925</xdr:colOff>
      <xdr:row>69</xdr:row>
      <xdr:rowOff>123825</xdr:rowOff>
    </xdr:to>
    <xdr:graphicFrame>
      <xdr:nvGraphicFramePr>
        <xdr:cNvPr id="3" name="Chart 3"/>
        <xdr:cNvGraphicFramePr/>
      </xdr:nvGraphicFramePr>
      <xdr:xfrm>
        <a:off x="9791700" y="8039100"/>
        <a:ext cx="3629025" cy="601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10</xdr:row>
      <xdr:rowOff>9525</xdr:rowOff>
    </xdr:from>
    <xdr:to>
      <xdr:col>13</xdr:col>
      <xdr:colOff>819150</xdr:colOff>
      <xdr:row>40</xdr:row>
      <xdr:rowOff>114300</xdr:rowOff>
    </xdr:to>
    <xdr:graphicFrame>
      <xdr:nvGraphicFramePr>
        <xdr:cNvPr id="1" name="Chart 2"/>
        <xdr:cNvGraphicFramePr/>
      </xdr:nvGraphicFramePr>
      <xdr:xfrm>
        <a:off x="9039225" y="1533525"/>
        <a:ext cx="33718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9525</xdr:rowOff>
    </xdr:from>
    <xdr:to>
      <xdr:col>13</xdr:col>
      <xdr:colOff>447675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9115425" y="2457450"/>
        <a:ext cx="3048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9525</xdr:rowOff>
    </xdr:from>
    <xdr:to>
      <xdr:col>13</xdr:col>
      <xdr:colOff>762000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9772650" y="1924050"/>
        <a:ext cx="33528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180975</xdr:colOff>
      <xdr:row>10</xdr:row>
      <xdr:rowOff>0</xdr:rowOff>
    </xdr:from>
    <xdr:to>
      <xdr:col>18</xdr:col>
      <xdr:colOff>104775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13411200" y="1914525"/>
        <a:ext cx="3390900" cy="617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43</xdr:row>
      <xdr:rowOff>9525</xdr:rowOff>
    </xdr:from>
    <xdr:to>
      <xdr:col>14</xdr:col>
      <xdr:colOff>209550</xdr:colOff>
      <xdr:row>72</xdr:row>
      <xdr:rowOff>123825</xdr:rowOff>
    </xdr:to>
    <xdr:graphicFrame>
      <xdr:nvGraphicFramePr>
        <xdr:cNvPr id="3" name="Chart 3"/>
        <xdr:cNvGraphicFramePr/>
      </xdr:nvGraphicFramePr>
      <xdr:xfrm>
        <a:off x="9763125" y="8277225"/>
        <a:ext cx="3676650" cy="581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10</xdr:row>
      <xdr:rowOff>19050</xdr:rowOff>
    </xdr:from>
    <xdr:to>
      <xdr:col>13</xdr:col>
      <xdr:colOff>104775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8391525" y="1562100"/>
        <a:ext cx="33909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10</xdr:row>
      <xdr:rowOff>9525</xdr:rowOff>
    </xdr:from>
    <xdr:to>
      <xdr:col>13</xdr:col>
      <xdr:colOff>819150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9115425" y="1543050"/>
        <a:ext cx="33718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85725</xdr:rowOff>
    </xdr:from>
    <xdr:to>
      <xdr:col>13</xdr:col>
      <xdr:colOff>781050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9277350" y="1457325"/>
        <a:ext cx="33528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180975</xdr:colOff>
      <xdr:row>10</xdr:row>
      <xdr:rowOff>0</xdr:rowOff>
    </xdr:from>
    <xdr:to>
      <xdr:col>18</xdr:col>
      <xdr:colOff>104775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12896850" y="1524000"/>
        <a:ext cx="33909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85725</xdr:rowOff>
    </xdr:from>
    <xdr:to>
      <xdr:col>13</xdr:col>
      <xdr:colOff>781050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9582150" y="1800225"/>
        <a:ext cx="33528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180975</xdr:colOff>
      <xdr:row>9</xdr:row>
      <xdr:rowOff>104775</xdr:rowOff>
    </xdr:from>
    <xdr:to>
      <xdr:col>18</xdr:col>
      <xdr:colOff>104775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13201650" y="1819275"/>
        <a:ext cx="33909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13</xdr:col>
      <xdr:colOff>762000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458325" y="1914525"/>
        <a:ext cx="33623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10</xdr:row>
      <xdr:rowOff>0</xdr:rowOff>
    </xdr:from>
    <xdr:to>
      <xdr:col>17</xdr:col>
      <xdr:colOff>790575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12925425" y="1914525"/>
        <a:ext cx="33909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9</xdr:row>
      <xdr:rowOff>152400</xdr:rowOff>
    </xdr:from>
    <xdr:to>
      <xdr:col>21</xdr:col>
      <xdr:colOff>857250</xdr:colOff>
      <xdr:row>32</xdr:row>
      <xdr:rowOff>133350</xdr:rowOff>
    </xdr:to>
    <xdr:graphicFrame>
      <xdr:nvGraphicFramePr>
        <xdr:cNvPr id="3" name="Chart 4"/>
        <xdr:cNvGraphicFramePr/>
      </xdr:nvGraphicFramePr>
      <xdr:xfrm>
        <a:off x="16402050" y="1866900"/>
        <a:ext cx="344805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13</xdr:col>
      <xdr:colOff>762000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9705975" y="1914525"/>
        <a:ext cx="3362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10</xdr:row>
      <xdr:rowOff>0</xdr:rowOff>
    </xdr:from>
    <xdr:to>
      <xdr:col>17</xdr:col>
      <xdr:colOff>790575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3173075" y="1914525"/>
        <a:ext cx="339090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13</xdr:col>
      <xdr:colOff>762000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039225" y="1524000"/>
        <a:ext cx="33623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10</xdr:row>
      <xdr:rowOff>0</xdr:rowOff>
    </xdr:from>
    <xdr:to>
      <xdr:col>17</xdr:col>
      <xdr:colOff>790575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12506325" y="1524000"/>
        <a:ext cx="33909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13</xdr:col>
      <xdr:colOff>457200</xdr:colOff>
      <xdr:row>60</xdr:row>
      <xdr:rowOff>28575</xdr:rowOff>
    </xdr:to>
    <xdr:graphicFrame>
      <xdr:nvGraphicFramePr>
        <xdr:cNvPr id="3" name="Chart 3"/>
        <xdr:cNvGraphicFramePr/>
      </xdr:nvGraphicFramePr>
      <xdr:xfrm>
        <a:off x="9039225" y="5543550"/>
        <a:ext cx="305752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9525</xdr:rowOff>
    </xdr:from>
    <xdr:to>
      <xdr:col>13</xdr:col>
      <xdr:colOff>762000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9029700" y="1533525"/>
        <a:ext cx="3352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180975</xdr:colOff>
      <xdr:row>10</xdr:row>
      <xdr:rowOff>0</xdr:rowOff>
    </xdr:from>
    <xdr:to>
      <xdr:col>17</xdr:col>
      <xdr:colOff>400050</xdr:colOff>
      <xdr:row>35</xdr:row>
      <xdr:rowOff>47625</xdr:rowOff>
    </xdr:to>
    <xdr:graphicFrame>
      <xdr:nvGraphicFramePr>
        <xdr:cNvPr id="2" name="Chart 2"/>
        <xdr:cNvGraphicFramePr/>
      </xdr:nvGraphicFramePr>
      <xdr:xfrm>
        <a:off x="12668250" y="1524000"/>
        <a:ext cx="28194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36</xdr:row>
      <xdr:rowOff>9525</xdr:rowOff>
    </xdr:from>
    <xdr:to>
      <xdr:col>13</xdr:col>
      <xdr:colOff>447675</xdr:colOff>
      <xdr:row>63</xdr:row>
      <xdr:rowOff>38100</xdr:rowOff>
    </xdr:to>
    <xdr:graphicFrame>
      <xdr:nvGraphicFramePr>
        <xdr:cNvPr id="3" name="Chart 3"/>
        <xdr:cNvGraphicFramePr/>
      </xdr:nvGraphicFramePr>
      <xdr:xfrm>
        <a:off x="9020175" y="5495925"/>
        <a:ext cx="304800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9525</xdr:rowOff>
    </xdr:from>
    <xdr:to>
      <xdr:col>13</xdr:col>
      <xdr:colOff>523875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9096375" y="1533525"/>
        <a:ext cx="31146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180975</xdr:colOff>
      <xdr:row>10</xdr:row>
      <xdr:rowOff>0</xdr:rowOff>
    </xdr:from>
    <xdr:to>
      <xdr:col>17</xdr:col>
      <xdr:colOff>504825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12734925" y="1524000"/>
        <a:ext cx="29241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10</xdr:row>
      <xdr:rowOff>57150</xdr:rowOff>
    </xdr:from>
    <xdr:to>
      <xdr:col>11</xdr:col>
      <xdr:colOff>790575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7810500" y="1581150"/>
        <a:ext cx="29908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10</xdr:row>
      <xdr:rowOff>47625</xdr:rowOff>
    </xdr:from>
    <xdr:to>
      <xdr:col>15</xdr:col>
      <xdr:colOff>419100</xdr:colOff>
      <xdr:row>35</xdr:row>
      <xdr:rowOff>57150</xdr:rowOff>
    </xdr:to>
    <xdr:graphicFrame>
      <xdr:nvGraphicFramePr>
        <xdr:cNvPr id="2" name="Chart 2"/>
        <xdr:cNvGraphicFramePr/>
      </xdr:nvGraphicFramePr>
      <xdr:xfrm>
        <a:off x="10887075" y="1571625"/>
        <a:ext cx="30099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552450</xdr:colOff>
      <xdr:row>10</xdr:row>
      <xdr:rowOff>38100</xdr:rowOff>
    </xdr:from>
    <xdr:to>
      <xdr:col>19</xdr:col>
      <xdr:colOff>142875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14030325" y="1562100"/>
        <a:ext cx="30575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9525</xdr:rowOff>
    </xdr:from>
    <xdr:to>
      <xdr:col>13</xdr:col>
      <xdr:colOff>762000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9715500" y="1924050"/>
        <a:ext cx="33528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180975</xdr:colOff>
      <xdr:row>10</xdr:row>
      <xdr:rowOff>0</xdr:rowOff>
    </xdr:from>
    <xdr:to>
      <xdr:col>18</xdr:col>
      <xdr:colOff>104775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13354050" y="1914525"/>
        <a:ext cx="33909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133350</xdr:colOff>
      <xdr:row>37</xdr:row>
      <xdr:rowOff>28575</xdr:rowOff>
    </xdr:from>
    <xdr:to>
      <xdr:col>18</xdr:col>
      <xdr:colOff>66675</xdr:colOff>
      <xdr:row>61</xdr:row>
      <xdr:rowOff>9525</xdr:rowOff>
    </xdr:to>
    <xdr:graphicFrame>
      <xdr:nvGraphicFramePr>
        <xdr:cNvPr id="3" name="Chart 3"/>
        <xdr:cNvGraphicFramePr/>
      </xdr:nvGraphicFramePr>
      <xdr:xfrm>
        <a:off x="13306425" y="7096125"/>
        <a:ext cx="3400425" cy="4610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7</xdr:row>
      <xdr:rowOff>85725</xdr:rowOff>
    </xdr:from>
    <xdr:to>
      <xdr:col>13</xdr:col>
      <xdr:colOff>714375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9429750" y="1419225"/>
        <a:ext cx="35242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628650</xdr:colOff>
      <xdr:row>31</xdr:row>
      <xdr:rowOff>66675</xdr:rowOff>
    </xdr:from>
    <xdr:to>
      <xdr:col>13</xdr:col>
      <xdr:colOff>647700</xdr:colOff>
      <xdr:row>58</xdr:row>
      <xdr:rowOff>85725</xdr:rowOff>
    </xdr:to>
    <xdr:graphicFrame>
      <xdr:nvGraphicFramePr>
        <xdr:cNvPr id="2" name="Chart 2"/>
        <xdr:cNvGraphicFramePr/>
      </xdr:nvGraphicFramePr>
      <xdr:xfrm>
        <a:off x="9401175" y="6010275"/>
        <a:ext cx="348615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10</xdr:row>
      <xdr:rowOff>47625</xdr:rowOff>
    </xdr:from>
    <xdr:to>
      <xdr:col>14</xdr:col>
      <xdr:colOff>190500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9686925" y="1962150"/>
        <a:ext cx="33432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314325</xdr:colOff>
      <xdr:row>10</xdr:row>
      <xdr:rowOff>66675</xdr:rowOff>
    </xdr:from>
    <xdr:to>
      <xdr:col>18</xdr:col>
      <xdr:colOff>238125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13154025" y="1981200"/>
        <a:ext cx="3390900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361950</xdr:colOff>
      <xdr:row>10</xdr:row>
      <xdr:rowOff>47625</xdr:rowOff>
    </xdr:from>
    <xdr:to>
      <xdr:col>22</xdr:col>
      <xdr:colOff>180975</xdr:colOff>
      <xdr:row>43</xdr:row>
      <xdr:rowOff>76200</xdr:rowOff>
    </xdr:to>
    <xdr:graphicFrame>
      <xdr:nvGraphicFramePr>
        <xdr:cNvPr id="3" name="Chart 4"/>
        <xdr:cNvGraphicFramePr/>
      </xdr:nvGraphicFramePr>
      <xdr:xfrm>
        <a:off x="16668750" y="1962150"/>
        <a:ext cx="3286125" cy="632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771525</xdr:colOff>
      <xdr:row>47</xdr:row>
      <xdr:rowOff>38100</xdr:rowOff>
    </xdr:from>
    <xdr:to>
      <xdr:col>22</xdr:col>
      <xdr:colOff>180975</xdr:colOff>
      <xdr:row>80</xdr:row>
      <xdr:rowOff>76200</xdr:rowOff>
    </xdr:to>
    <xdr:graphicFrame>
      <xdr:nvGraphicFramePr>
        <xdr:cNvPr id="4" name="Chart 5"/>
        <xdr:cNvGraphicFramePr/>
      </xdr:nvGraphicFramePr>
      <xdr:xfrm>
        <a:off x="15344775" y="9039225"/>
        <a:ext cx="4610100" cy="583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9525</xdr:rowOff>
    </xdr:from>
    <xdr:to>
      <xdr:col>13</xdr:col>
      <xdr:colOff>762000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9391650" y="1924050"/>
        <a:ext cx="33528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180975</xdr:colOff>
      <xdr:row>10</xdr:row>
      <xdr:rowOff>0</xdr:rowOff>
    </xdr:from>
    <xdr:to>
      <xdr:col>18</xdr:col>
      <xdr:colOff>104775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13030200" y="1914525"/>
        <a:ext cx="3390900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13</xdr:col>
      <xdr:colOff>790575</xdr:colOff>
      <xdr:row>73</xdr:row>
      <xdr:rowOff>104775</xdr:rowOff>
    </xdr:to>
    <xdr:graphicFrame>
      <xdr:nvGraphicFramePr>
        <xdr:cNvPr id="3" name="Chart 3"/>
        <xdr:cNvGraphicFramePr/>
      </xdr:nvGraphicFramePr>
      <xdr:xfrm>
        <a:off x="9382125" y="8410575"/>
        <a:ext cx="3390900" cy="568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9525</xdr:rowOff>
    </xdr:from>
    <xdr:to>
      <xdr:col>13</xdr:col>
      <xdr:colOff>762000</xdr:colOff>
      <xdr:row>40</xdr:row>
      <xdr:rowOff>28575</xdr:rowOff>
    </xdr:to>
    <xdr:graphicFrame>
      <xdr:nvGraphicFramePr>
        <xdr:cNvPr id="1" name="Chart 4"/>
        <xdr:cNvGraphicFramePr/>
      </xdr:nvGraphicFramePr>
      <xdr:xfrm>
        <a:off x="9515475" y="1924050"/>
        <a:ext cx="33528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180975</xdr:colOff>
      <xdr:row>10</xdr:row>
      <xdr:rowOff>0</xdr:rowOff>
    </xdr:from>
    <xdr:to>
      <xdr:col>18</xdr:col>
      <xdr:colOff>104775</xdr:colOff>
      <xdr:row>40</xdr:row>
      <xdr:rowOff>28575</xdr:rowOff>
    </xdr:to>
    <xdr:graphicFrame>
      <xdr:nvGraphicFramePr>
        <xdr:cNvPr id="2" name="Chart 6"/>
        <xdr:cNvGraphicFramePr/>
      </xdr:nvGraphicFramePr>
      <xdr:xfrm>
        <a:off x="13154025" y="1914525"/>
        <a:ext cx="3390900" cy="577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419100</xdr:colOff>
      <xdr:row>9</xdr:row>
      <xdr:rowOff>142875</xdr:rowOff>
    </xdr:from>
    <xdr:to>
      <xdr:col>22</xdr:col>
      <xdr:colOff>171450</xdr:colOff>
      <xdr:row>39</xdr:row>
      <xdr:rowOff>104775</xdr:rowOff>
    </xdr:to>
    <xdr:graphicFrame>
      <xdr:nvGraphicFramePr>
        <xdr:cNvPr id="3" name="Chart 7"/>
        <xdr:cNvGraphicFramePr/>
      </xdr:nvGraphicFramePr>
      <xdr:xfrm>
        <a:off x="16859250" y="1857375"/>
        <a:ext cx="3219450" cy="571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10</xdr:row>
      <xdr:rowOff>9525</xdr:rowOff>
    </xdr:from>
    <xdr:to>
      <xdr:col>13</xdr:col>
      <xdr:colOff>762000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9324975" y="1924050"/>
        <a:ext cx="33528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180975</xdr:colOff>
      <xdr:row>10</xdr:row>
      <xdr:rowOff>0</xdr:rowOff>
    </xdr:from>
    <xdr:to>
      <xdr:col>18</xdr:col>
      <xdr:colOff>104775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12963525" y="1914525"/>
        <a:ext cx="3390900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3" sqref="F3"/>
    </sheetView>
  </sheetViews>
  <sheetFormatPr defaultColWidth="9.00390625" defaultRowHeight="12"/>
  <cols>
    <col min="1" max="16384" width="8.875" style="0" customWidth="1"/>
  </cols>
  <sheetData>
    <row r="1" spans="1:5" ht="1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5:6" ht="12">
      <c r="E2" t="s">
        <v>7</v>
      </c>
      <c r="F2" t="s">
        <v>8</v>
      </c>
    </row>
    <row r="3" spans="1:4" ht="12">
      <c r="A3" t="s">
        <v>84</v>
      </c>
      <c r="D3">
        <v>-17.513328332618944</v>
      </c>
    </row>
    <row r="4" spans="1:4" ht="12">
      <c r="A4" t="s">
        <v>85</v>
      </c>
      <c r="D4">
        <v>-19.388969517240003</v>
      </c>
    </row>
    <row r="5" spans="1:4" ht="12">
      <c r="A5" t="s">
        <v>86</v>
      </c>
      <c r="D5">
        <v>-8.128160856866595</v>
      </c>
    </row>
    <row r="6" spans="1:4" ht="12">
      <c r="A6" t="s">
        <v>87</v>
      </c>
      <c r="D6">
        <v>-11.560206311865151</v>
      </c>
    </row>
    <row r="7" spans="1:4" ht="12">
      <c r="A7" t="s">
        <v>0</v>
      </c>
      <c r="D7">
        <v>-22.37249208026396</v>
      </c>
    </row>
    <row r="8" spans="1:4" ht="12">
      <c r="A8" t="s">
        <v>1</v>
      </c>
      <c r="D8">
        <v>-5.313704572413999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B34" sqref="B34"/>
    </sheetView>
  </sheetViews>
  <sheetFormatPr defaultColWidth="9.00390625" defaultRowHeight="12"/>
  <cols>
    <col min="1" max="1" width="16.875" style="0" customWidth="1"/>
    <col min="2" max="16384" width="11.375" style="0" customWidth="1"/>
  </cols>
  <sheetData>
    <row r="1" spans="1:10" ht="12">
      <c r="A1" s="2" t="s">
        <v>179</v>
      </c>
      <c r="B1" s="4">
        <v>35217</v>
      </c>
      <c r="C1" s="2"/>
      <c r="D1" s="2"/>
      <c r="E1" s="2"/>
      <c r="F1" s="2"/>
      <c r="G1" s="2"/>
      <c r="H1" s="2"/>
      <c r="I1" s="2"/>
      <c r="J1" s="2"/>
    </row>
    <row r="2" spans="1:2" ht="12">
      <c r="A2" t="s">
        <v>180</v>
      </c>
      <c r="B2" t="s">
        <v>69</v>
      </c>
    </row>
    <row r="3" spans="1:3" ht="12">
      <c r="A3" t="s">
        <v>181</v>
      </c>
      <c r="B3">
        <v>71.3273</v>
      </c>
      <c r="C3">
        <v>-156.7022</v>
      </c>
    </row>
    <row r="4" ht="12">
      <c r="A4" t="s">
        <v>57</v>
      </c>
    </row>
    <row r="5" ht="12">
      <c r="A5" t="s">
        <v>58</v>
      </c>
    </row>
    <row r="6" ht="12">
      <c r="A6" t="s">
        <v>213</v>
      </c>
    </row>
    <row r="7" ht="12">
      <c r="A7" t="s">
        <v>182</v>
      </c>
    </row>
    <row r="8" ht="12">
      <c r="A8" t="s">
        <v>183</v>
      </c>
    </row>
    <row r="10" spans="1:4" ht="12">
      <c r="A10" s="1" t="s">
        <v>51</v>
      </c>
      <c r="B10" s="1"/>
      <c r="D10" s="3" t="s">
        <v>67</v>
      </c>
    </row>
    <row r="11" spans="1:10" ht="12">
      <c r="A11" s="1" t="s">
        <v>159</v>
      </c>
      <c r="B11" s="1" t="s">
        <v>172</v>
      </c>
      <c r="C11" s="1" t="s">
        <v>163</v>
      </c>
      <c r="D11" s="1"/>
      <c r="E11" s="1" t="s">
        <v>165</v>
      </c>
      <c r="F11" s="1" t="s">
        <v>166</v>
      </c>
      <c r="G11" s="1" t="s">
        <v>167</v>
      </c>
      <c r="H11" s="1" t="s">
        <v>164</v>
      </c>
      <c r="I11" s="1" t="s">
        <v>168</v>
      </c>
      <c r="J11" s="1" t="s">
        <v>163</v>
      </c>
    </row>
    <row r="13" spans="1:4" ht="12">
      <c r="A13" s="1" t="s">
        <v>51</v>
      </c>
      <c r="B13" s="1"/>
      <c r="D13" t="s">
        <v>183</v>
      </c>
    </row>
    <row r="14" spans="1:10" ht="12">
      <c r="A14" s="1" t="s">
        <v>165</v>
      </c>
      <c r="B14" s="1" t="s">
        <v>166</v>
      </c>
      <c r="C14" s="1" t="s">
        <v>167</v>
      </c>
      <c r="D14" s="1" t="s">
        <v>178</v>
      </c>
      <c r="E14" s="1" t="s">
        <v>169</v>
      </c>
      <c r="F14" s="1" t="s">
        <v>175</v>
      </c>
      <c r="G14" s="1" t="s">
        <v>170</v>
      </c>
      <c r="H14" s="1" t="s">
        <v>163</v>
      </c>
      <c r="I14" s="1"/>
      <c r="J14" s="1"/>
    </row>
    <row r="16" spans="1:10" ht="12">
      <c r="A16" s="1" t="s">
        <v>171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">
      <c r="A17" s="1" t="s">
        <v>165</v>
      </c>
      <c r="B17" s="1" t="s">
        <v>166</v>
      </c>
      <c r="C17" s="1" t="s">
        <v>167</v>
      </c>
      <c r="D17" s="1" t="s">
        <v>172</v>
      </c>
      <c r="E17" s="1" t="s">
        <v>173</v>
      </c>
      <c r="F17" s="1" t="s">
        <v>175</v>
      </c>
      <c r="G17" s="1" t="s">
        <v>168</v>
      </c>
      <c r="H17" s="1" t="s">
        <v>174</v>
      </c>
      <c r="I17" s="1" t="s">
        <v>163</v>
      </c>
      <c r="J17" s="1"/>
    </row>
    <row r="19" spans="1:10" ht="12">
      <c r="A19" s="1" t="s">
        <v>176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2">
      <c r="A20" s="1" t="s">
        <v>184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2">
      <c r="A21" s="1" t="s">
        <v>183</v>
      </c>
      <c r="B21" s="2" t="s">
        <v>148</v>
      </c>
      <c r="C21" s="1"/>
      <c r="D21" s="1"/>
      <c r="E21" s="1"/>
      <c r="F21" s="1"/>
      <c r="G21" s="1"/>
      <c r="H21" s="1"/>
      <c r="I21" s="1"/>
      <c r="J21" s="1"/>
    </row>
    <row r="22" spans="1:6" ht="12">
      <c r="A22" s="1" t="s">
        <v>187</v>
      </c>
      <c r="B22" s="8">
        <v>0.02</v>
      </c>
      <c r="C22">
        <v>0.05</v>
      </c>
      <c r="D22" s="2">
        <v>0.07</v>
      </c>
      <c r="E22">
        <v>0.06</v>
      </c>
      <c r="F22">
        <v>0.01</v>
      </c>
    </row>
    <row r="23" ht="12">
      <c r="A23" s="1" t="s">
        <v>46</v>
      </c>
    </row>
    <row r="24" spans="1:2" ht="12">
      <c r="A24" s="1" t="s">
        <v>221</v>
      </c>
      <c r="B24">
        <f>AVERAGE(B22:F22)</f>
        <v>0.042</v>
      </c>
    </row>
    <row r="25" spans="1:2" ht="12">
      <c r="A25" s="1" t="s">
        <v>222</v>
      </c>
      <c r="B25">
        <f>STDEV(B22:F22)</f>
        <v>0.025884358211089562</v>
      </c>
    </row>
    <row r="26" spans="1:2" ht="12">
      <c r="A26" s="1" t="s">
        <v>185</v>
      </c>
      <c r="B26">
        <v>0.4</v>
      </c>
    </row>
    <row r="27" spans="1:2" ht="12">
      <c r="A27" s="1" t="s">
        <v>186</v>
      </c>
      <c r="B27">
        <v>-17.513328332618944</v>
      </c>
    </row>
    <row r="29" ht="12">
      <c r="A29" s="1" t="s">
        <v>47</v>
      </c>
    </row>
    <row r="30" spans="1:2" ht="12">
      <c r="A30" s="1" t="s">
        <v>183</v>
      </c>
      <c r="B30" s="2" t="s">
        <v>68</v>
      </c>
    </row>
    <row r="31" spans="1:4" ht="12">
      <c r="A31" s="1" t="s">
        <v>187</v>
      </c>
      <c r="B31">
        <v>0.02</v>
      </c>
      <c r="D31" s="1"/>
    </row>
    <row r="32" ht="12">
      <c r="A32" s="1" t="s">
        <v>46</v>
      </c>
    </row>
    <row r="33" ht="12">
      <c r="A33" s="1" t="s">
        <v>221</v>
      </c>
    </row>
    <row r="34" ht="12">
      <c r="A34" s="1" t="s">
        <v>222</v>
      </c>
    </row>
    <row r="35" ht="12">
      <c r="A35" s="1" t="s">
        <v>185</v>
      </c>
    </row>
    <row r="36" spans="1:2" ht="12">
      <c r="A36" s="1" t="s">
        <v>186</v>
      </c>
      <c r="B36">
        <v>-19.388969517240003</v>
      </c>
    </row>
    <row r="38" ht="12">
      <c r="A38" s="1" t="s">
        <v>48</v>
      </c>
    </row>
    <row r="39" ht="12">
      <c r="A39" s="1" t="s">
        <v>183</v>
      </c>
    </row>
    <row r="40" ht="12">
      <c r="A40" s="1" t="s">
        <v>185</v>
      </c>
    </row>
    <row r="41" ht="12">
      <c r="A41" s="1" t="s">
        <v>186</v>
      </c>
    </row>
  </sheetData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1"/>
  <sheetViews>
    <sheetView zoomScale="75" zoomScaleNormal="75" workbookViewId="0" topLeftCell="A1">
      <selection activeCell="J64" sqref="J64"/>
    </sheetView>
  </sheetViews>
  <sheetFormatPr defaultColWidth="9.00390625" defaultRowHeight="12"/>
  <cols>
    <col min="1" max="1" width="19.875" style="0" customWidth="1"/>
    <col min="2" max="16384" width="11.375" style="0" customWidth="1"/>
  </cols>
  <sheetData>
    <row r="1" spans="1:14" s="2" customFormat="1" ht="15">
      <c r="A1" s="16" t="s">
        <v>179</v>
      </c>
      <c r="B1" s="17">
        <v>35220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16" t="s">
        <v>180</v>
      </c>
      <c r="B2" s="16" t="s">
        <v>207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">
      <c r="A3" s="16" t="s">
        <v>181</v>
      </c>
      <c r="B3" s="16">
        <v>71.3273</v>
      </c>
      <c r="C3" s="16">
        <v>-156.7022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>
      <c r="A4" s="16" t="s">
        <v>57</v>
      </c>
      <c r="B4" s="16">
        <v>0.05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">
      <c r="A5" s="16" t="s">
        <v>58</v>
      </c>
      <c r="B5" s="16">
        <v>0.08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">
      <c r="A6" s="16" t="s">
        <v>213</v>
      </c>
      <c r="B6" s="16">
        <v>1.84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>
      <c r="A7" s="16" t="s">
        <v>182</v>
      </c>
      <c r="B7" s="16">
        <v>-2.3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">
      <c r="A8" s="16" t="s">
        <v>183</v>
      </c>
      <c r="B8" s="16" t="s">
        <v>211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.75">
      <c r="A10" s="18" t="s">
        <v>51</v>
      </c>
      <c r="B10" s="18" t="s">
        <v>141</v>
      </c>
      <c r="C10" s="16" t="s">
        <v>53</v>
      </c>
      <c r="D10" s="19" t="s">
        <v>183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1" customFormat="1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8"/>
      <c r="L11" s="18"/>
      <c r="M11" s="18"/>
      <c r="N11" s="18"/>
    </row>
    <row r="12" spans="1:14" ht="15">
      <c r="A12" s="16">
        <v>0.05</v>
      </c>
      <c r="B12" s="16">
        <v>-0.8</v>
      </c>
      <c r="C12" s="16"/>
      <c r="D12" s="16"/>
      <c r="E12" s="16">
        <v>0</v>
      </c>
      <c r="F12" s="16">
        <v>0.02</v>
      </c>
      <c r="G12" s="16">
        <f>E12+(F12-E12)/2</f>
        <v>0.01</v>
      </c>
      <c r="H12" s="16">
        <v>0.7</v>
      </c>
      <c r="I12" s="16">
        <v>-15.125355258824586</v>
      </c>
      <c r="J12" s="16" t="s">
        <v>209</v>
      </c>
      <c r="K12" s="16"/>
      <c r="L12" s="16"/>
      <c r="M12" s="16"/>
      <c r="N12" s="16"/>
    </row>
    <row r="13" spans="1:14" ht="15">
      <c r="A13" s="16">
        <v>0.1</v>
      </c>
      <c r="B13" s="16">
        <v>-1.1</v>
      </c>
      <c r="C13" s="16"/>
      <c r="D13" s="16"/>
      <c r="E13" s="16">
        <v>0.02</v>
      </c>
      <c r="F13" s="16">
        <v>0.05</v>
      </c>
      <c r="G13" s="16">
        <f aca="true" t="shared" si="0" ref="G13:G21">E13+(F13-E13)/2</f>
        <v>0.035</v>
      </c>
      <c r="H13" s="16">
        <v>1.4</v>
      </c>
      <c r="I13" s="16">
        <v>-5.195649920661057</v>
      </c>
      <c r="J13" s="16"/>
      <c r="K13" s="16"/>
      <c r="L13" s="16"/>
      <c r="M13" s="16"/>
      <c r="N13" s="16"/>
    </row>
    <row r="14" spans="1:14" ht="15">
      <c r="A14" s="16">
        <v>0.15</v>
      </c>
      <c r="B14" s="16">
        <v>-1.3</v>
      </c>
      <c r="C14" s="16"/>
      <c r="D14" s="16"/>
      <c r="E14" s="16">
        <v>0.05</v>
      </c>
      <c r="F14" s="16">
        <v>0.1</v>
      </c>
      <c r="G14" s="16">
        <f t="shared" si="0"/>
        <v>0.07500000000000001</v>
      </c>
      <c r="H14" s="16">
        <v>2.7</v>
      </c>
      <c r="I14" s="16">
        <v>-0.9362215203137632</v>
      </c>
      <c r="J14" s="16"/>
      <c r="K14" s="16"/>
      <c r="L14" s="16"/>
      <c r="M14" s="16"/>
      <c r="N14" s="16"/>
    </row>
    <row r="15" spans="1:14" ht="15">
      <c r="A15" s="16">
        <v>0.2</v>
      </c>
      <c r="B15" s="16">
        <v>-1.5</v>
      </c>
      <c r="C15" s="16"/>
      <c r="D15" s="16"/>
      <c r="E15" s="16">
        <v>0.1</v>
      </c>
      <c r="F15" s="16">
        <v>0.15</v>
      </c>
      <c r="G15" s="16">
        <f t="shared" si="0"/>
        <v>0.125</v>
      </c>
      <c r="H15" s="16">
        <v>4.1</v>
      </c>
      <c r="I15" s="16">
        <v>-0.4324181611329003</v>
      </c>
      <c r="J15" s="16"/>
      <c r="K15" s="16"/>
      <c r="L15" s="16"/>
      <c r="M15" s="16"/>
      <c r="N15" s="16"/>
    </row>
    <row r="16" spans="1:14" ht="15">
      <c r="A16" s="16">
        <v>0.25</v>
      </c>
      <c r="B16" s="16">
        <v>-1.7</v>
      </c>
      <c r="C16" s="16" t="s">
        <v>208</v>
      </c>
      <c r="D16" s="16"/>
      <c r="E16" s="16">
        <v>0.15</v>
      </c>
      <c r="F16" s="16">
        <v>0.2</v>
      </c>
      <c r="G16" s="16">
        <f t="shared" si="0"/>
        <v>0.175</v>
      </c>
      <c r="H16" s="16">
        <v>4.9</v>
      </c>
      <c r="I16" s="16">
        <v>-0.48817505463908284</v>
      </c>
      <c r="J16" s="16"/>
      <c r="K16" s="16"/>
      <c r="L16" s="16"/>
      <c r="M16" s="16"/>
      <c r="N16" s="16"/>
    </row>
    <row r="17" spans="1:14" ht="15">
      <c r="A17" s="16">
        <v>0.35</v>
      </c>
      <c r="B17" s="16">
        <v>-2</v>
      </c>
      <c r="C17" s="16"/>
      <c r="D17" s="16"/>
      <c r="E17" s="16">
        <v>0.2</v>
      </c>
      <c r="F17" s="16">
        <v>0.25</v>
      </c>
      <c r="G17" s="16">
        <f t="shared" si="0"/>
        <v>0.225</v>
      </c>
      <c r="H17" s="16">
        <v>5</v>
      </c>
      <c r="I17" s="16">
        <v>-0.04908951827789598</v>
      </c>
      <c r="J17" s="16"/>
      <c r="K17" s="16"/>
      <c r="L17" s="16"/>
      <c r="M17" s="16"/>
      <c r="N17" s="16"/>
    </row>
    <row r="18" spans="1:14" ht="15">
      <c r="A18" s="16">
        <v>0.45</v>
      </c>
      <c r="B18" s="16">
        <v>-2.1</v>
      </c>
      <c r="C18" s="16"/>
      <c r="D18" s="16"/>
      <c r="E18" s="16">
        <v>0.25</v>
      </c>
      <c r="F18" s="16">
        <v>0.3</v>
      </c>
      <c r="G18" s="16">
        <f t="shared" si="0"/>
        <v>0.275</v>
      </c>
      <c r="H18" s="16">
        <v>5.8</v>
      </c>
      <c r="I18" s="16"/>
      <c r="J18" s="16"/>
      <c r="K18" s="16"/>
      <c r="L18" s="16"/>
      <c r="M18" s="16"/>
      <c r="N18" s="16"/>
    </row>
    <row r="19" spans="1:14" ht="15">
      <c r="A19" s="16">
        <v>0.55</v>
      </c>
      <c r="B19" s="16">
        <v>-2.3</v>
      </c>
      <c r="C19" s="16"/>
      <c r="D19" s="16"/>
      <c r="E19" s="16">
        <v>0.3</v>
      </c>
      <c r="F19" s="16">
        <v>0.35</v>
      </c>
      <c r="G19" s="16">
        <f t="shared" si="0"/>
        <v>0.32499999999999996</v>
      </c>
      <c r="H19" s="16">
        <v>6.7</v>
      </c>
      <c r="I19" s="16"/>
      <c r="J19" s="16"/>
      <c r="K19" s="16"/>
      <c r="L19" s="16"/>
      <c r="M19" s="16"/>
      <c r="N19" s="16"/>
    </row>
    <row r="20" spans="1:14" ht="15">
      <c r="A20" s="16">
        <v>0.65</v>
      </c>
      <c r="B20" s="16">
        <v>-2.5</v>
      </c>
      <c r="C20" s="16"/>
      <c r="D20" s="16"/>
      <c r="E20" s="16">
        <v>0.35</v>
      </c>
      <c r="F20" s="16">
        <v>0.4</v>
      </c>
      <c r="G20" s="16">
        <f t="shared" si="0"/>
        <v>0.375</v>
      </c>
      <c r="H20" s="16">
        <v>4.8</v>
      </c>
      <c r="I20" s="16"/>
      <c r="J20" s="16" t="s">
        <v>210</v>
      </c>
      <c r="K20" s="16"/>
      <c r="L20" s="16"/>
      <c r="M20" s="16"/>
      <c r="N20" s="16"/>
    </row>
    <row r="21" spans="1:14" ht="15">
      <c r="A21" s="16">
        <v>0.75</v>
      </c>
      <c r="B21" s="16">
        <v>-2.5</v>
      </c>
      <c r="C21" s="16"/>
      <c r="D21" s="16"/>
      <c r="E21" s="16">
        <v>0.4</v>
      </c>
      <c r="F21" s="16">
        <v>0.45</v>
      </c>
      <c r="G21" s="16">
        <f t="shared" si="0"/>
        <v>0.42500000000000004</v>
      </c>
      <c r="H21" s="16">
        <v>4.7</v>
      </c>
      <c r="I21" s="16"/>
      <c r="J21" s="16" t="s">
        <v>210</v>
      </c>
      <c r="K21" s="16"/>
      <c r="L21" s="16"/>
      <c r="M21" s="16"/>
      <c r="N21" s="16"/>
    </row>
    <row r="22" spans="1:14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.75">
      <c r="A23" s="18"/>
      <c r="B23" s="18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s="1" customFormat="1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5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"/>
    </row>
    <row r="26" spans="1:14" s="1" customFormat="1" ht="15.75">
      <c r="A26" s="18"/>
      <c r="B26" s="18"/>
      <c r="C26" s="16"/>
      <c r="D26" s="16"/>
      <c r="E26" s="16"/>
      <c r="F26" s="16"/>
      <c r="G26" s="16"/>
      <c r="H26" s="18"/>
      <c r="I26" s="18"/>
      <c r="J26" s="18"/>
      <c r="K26" s="18"/>
      <c r="L26" s="16"/>
      <c r="M26" s="18"/>
      <c r="N26" s="18"/>
    </row>
    <row r="27" spans="1:14" s="1" customFormat="1" ht="15.75">
      <c r="A27" s="18"/>
      <c r="B27" s="18"/>
      <c r="C27" s="16"/>
      <c r="D27" s="16"/>
      <c r="E27" s="16"/>
      <c r="F27" s="16"/>
      <c r="G27" s="16"/>
      <c r="H27" s="18"/>
      <c r="I27" s="18"/>
      <c r="J27" s="18"/>
      <c r="K27" s="18"/>
      <c r="L27" s="16"/>
      <c r="M27" s="18"/>
      <c r="N27" s="18"/>
    </row>
    <row r="28" spans="1:14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3:7" s="1" customFormat="1" ht="12">
      <c r="C29" s="2"/>
      <c r="D29" s="2"/>
      <c r="E29" s="2"/>
      <c r="F29" s="2"/>
      <c r="G29" s="2"/>
    </row>
    <row r="30" spans="3:7" s="1" customFormat="1" ht="12">
      <c r="C30" s="2"/>
      <c r="D30" s="2"/>
      <c r="E30" s="2"/>
      <c r="F30" s="2"/>
      <c r="G30" s="2"/>
    </row>
    <row r="31" spans="2:7" s="1" customFormat="1" ht="12">
      <c r="B31" s="2"/>
      <c r="C31" s="2"/>
      <c r="D31" s="2"/>
      <c r="E31" s="2"/>
      <c r="F31" s="2"/>
      <c r="G31" s="2"/>
    </row>
    <row r="32" spans="1:7" ht="12">
      <c r="A32" s="1"/>
      <c r="C32" s="2"/>
      <c r="D32" s="2"/>
      <c r="E32" s="2"/>
      <c r="F32" s="2"/>
      <c r="G32" s="2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8" ht="12">
      <c r="A48" s="1"/>
    </row>
    <row r="49" ht="12">
      <c r="A49" s="1"/>
    </row>
    <row r="50" ht="12">
      <c r="A50" s="1"/>
    </row>
    <row r="51" ht="12">
      <c r="A51" s="1"/>
    </row>
  </sheetData>
  <printOptions/>
  <pageMargins left="0.75" right="0.75" top="1" bottom="1" header="0.5" footer="0.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5"/>
  <sheetViews>
    <sheetView zoomScale="75" zoomScaleNormal="75" workbookViewId="0" topLeftCell="A1">
      <selection activeCell="N49" sqref="N49"/>
    </sheetView>
  </sheetViews>
  <sheetFormatPr defaultColWidth="9.00390625" defaultRowHeight="12"/>
  <cols>
    <col min="1" max="1" width="30.25390625" style="0" customWidth="1"/>
    <col min="2" max="16384" width="11.375" style="0" customWidth="1"/>
  </cols>
  <sheetData>
    <row r="1" spans="1:15" ht="15">
      <c r="A1" s="16" t="s">
        <v>179</v>
      </c>
      <c r="B1" s="17">
        <v>35221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>
      <c r="A2" s="16" t="s">
        <v>180</v>
      </c>
      <c r="B2" s="16" t="s">
        <v>214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">
      <c r="A3" s="16" t="s">
        <v>181</v>
      </c>
      <c r="B3" s="16">
        <v>71.3273</v>
      </c>
      <c r="C3" s="16">
        <v>-156.7022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">
      <c r="A4" s="16" t="s">
        <v>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">
      <c r="A5" s="16" t="s">
        <v>58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">
      <c r="A7" s="16" t="s">
        <v>182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">
      <c r="A8" s="16" t="s">
        <v>183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>
      <c r="A10" s="18" t="s">
        <v>51</v>
      </c>
      <c r="B10" s="18"/>
      <c r="C10" s="16"/>
      <c r="D10" s="19" t="s">
        <v>183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6"/>
      <c r="L11" s="16"/>
      <c r="M11" s="16"/>
      <c r="N11" s="16"/>
      <c r="O11" s="16"/>
    </row>
    <row r="12" spans="1:15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.75">
      <c r="A13" s="18" t="s">
        <v>51</v>
      </c>
      <c r="B13" s="18"/>
      <c r="C13" s="16"/>
      <c r="D13" s="16" t="s">
        <v>183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.75">
      <c r="A14" s="18" t="s">
        <v>165</v>
      </c>
      <c r="B14" s="18" t="s">
        <v>166</v>
      </c>
      <c r="C14" s="18" t="s">
        <v>167</v>
      </c>
      <c r="D14" s="18" t="s">
        <v>178</v>
      </c>
      <c r="E14" s="18" t="s">
        <v>169</v>
      </c>
      <c r="F14" s="18" t="s">
        <v>175</v>
      </c>
      <c r="G14" s="18" t="s">
        <v>170</v>
      </c>
      <c r="H14" s="18" t="s">
        <v>163</v>
      </c>
      <c r="I14" s="18"/>
      <c r="J14" s="18"/>
      <c r="K14" s="16"/>
      <c r="L14" s="16"/>
      <c r="M14" s="16"/>
      <c r="N14" s="16"/>
      <c r="O14" s="16"/>
    </row>
    <row r="15" spans="1:15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.75">
      <c r="A16" s="18" t="s">
        <v>171</v>
      </c>
      <c r="B16" s="18"/>
      <c r="C16" s="18"/>
      <c r="D16" s="18"/>
      <c r="E16" s="18"/>
      <c r="F16" s="18"/>
      <c r="G16" s="18"/>
      <c r="H16" s="18"/>
      <c r="I16" s="18"/>
      <c r="J16" s="16"/>
      <c r="K16" s="16"/>
      <c r="L16" s="16"/>
      <c r="M16" s="16"/>
      <c r="N16" s="16"/>
      <c r="O16" s="16"/>
    </row>
    <row r="17" spans="1:15" ht="15.75">
      <c r="A17" s="18" t="s">
        <v>165</v>
      </c>
      <c r="B17" s="18" t="s">
        <v>166</v>
      </c>
      <c r="C17" s="18" t="s">
        <v>167</v>
      </c>
      <c r="D17" s="18" t="s">
        <v>172</v>
      </c>
      <c r="E17" s="18" t="s">
        <v>173</v>
      </c>
      <c r="F17" s="18" t="s">
        <v>175</v>
      </c>
      <c r="G17" s="18" t="s">
        <v>168</v>
      </c>
      <c r="H17" s="18" t="s">
        <v>174</v>
      </c>
      <c r="I17" s="18" t="s">
        <v>163</v>
      </c>
      <c r="J17" s="16"/>
      <c r="K17" s="16"/>
      <c r="L17" s="16"/>
      <c r="M17" s="16"/>
      <c r="N17" s="16"/>
      <c r="O17" s="16"/>
    </row>
    <row r="18" spans="1:15" ht="15.75">
      <c r="A18" s="16"/>
      <c r="B18" s="16"/>
      <c r="C18" s="16"/>
      <c r="D18" s="16"/>
      <c r="E18" s="16"/>
      <c r="F18" s="16"/>
      <c r="G18" s="16"/>
      <c r="H18" s="16"/>
      <c r="I18" s="16"/>
      <c r="J18" s="18"/>
      <c r="K18" s="16"/>
      <c r="L18" s="16"/>
      <c r="M18" s="16"/>
      <c r="N18" s="16"/>
      <c r="O18" s="16"/>
    </row>
    <row r="19" spans="1:15" ht="15.75">
      <c r="A19" s="18" t="s">
        <v>176</v>
      </c>
      <c r="B19" s="18"/>
      <c r="C19" s="18"/>
      <c r="D19" s="18"/>
      <c r="E19" s="18"/>
      <c r="F19" s="16"/>
      <c r="G19" s="16"/>
      <c r="H19" s="16"/>
      <c r="I19" s="16"/>
      <c r="J19" s="18"/>
      <c r="K19" s="16"/>
      <c r="L19" s="16"/>
      <c r="M19" s="16"/>
      <c r="N19" s="16"/>
      <c r="O19" s="16"/>
    </row>
    <row r="20" spans="1:15" ht="15.75">
      <c r="A20" s="18" t="s">
        <v>184</v>
      </c>
      <c r="B20" s="18"/>
      <c r="C20" s="18"/>
      <c r="D20" s="18"/>
      <c r="E20" s="18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.75">
      <c r="A21" s="18" t="s">
        <v>183</v>
      </c>
      <c r="B21" s="16" t="s">
        <v>149</v>
      </c>
      <c r="C21" s="18"/>
      <c r="D21" s="18"/>
      <c r="E21" s="18"/>
      <c r="F21" s="18"/>
      <c r="G21" s="18"/>
      <c r="H21" s="18"/>
      <c r="I21" s="18"/>
      <c r="J21" s="16"/>
      <c r="K21" s="16"/>
      <c r="L21" s="16"/>
      <c r="M21" s="16"/>
      <c r="N21" s="16"/>
      <c r="O21" s="16"/>
    </row>
    <row r="22" spans="1:15" ht="15.75">
      <c r="A22" s="18" t="s">
        <v>187</v>
      </c>
      <c r="B22" s="22">
        <v>0.1</v>
      </c>
      <c r="C22" s="16">
        <v>0.17</v>
      </c>
      <c r="D22" s="16">
        <v>0.1</v>
      </c>
      <c r="E22" s="16">
        <v>0.15</v>
      </c>
      <c r="F22" s="16">
        <v>0.11</v>
      </c>
      <c r="G22" s="16">
        <v>0.12</v>
      </c>
      <c r="H22" s="16">
        <v>0.14</v>
      </c>
      <c r="I22" s="16">
        <v>0.13</v>
      </c>
      <c r="J22" s="16"/>
      <c r="K22" s="16"/>
      <c r="L22" s="16"/>
      <c r="M22" s="16"/>
      <c r="N22" s="16"/>
      <c r="O22" s="16"/>
    </row>
    <row r="23" spans="1:15" ht="15.75">
      <c r="A23" s="18" t="s">
        <v>46</v>
      </c>
      <c r="B23" s="16"/>
      <c r="C23" s="16"/>
      <c r="D23" s="16"/>
      <c r="E23" s="16"/>
      <c r="F23" s="18"/>
      <c r="G23" s="18"/>
      <c r="H23" s="18"/>
      <c r="I23" s="18"/>
      <c r="J23" s="18"/>
      <c r="K23" s="16"/>
      <c r="L23" s="16"/>
      <c r="M23" s="16"/>
      <c r="N23" s="16"/>
      <c r="O23" s="16"/>
    </row>
    <row r="24" spans="1:15" ht="15.75">
      <c r="A24" s="18" t="s">
        <v>221</v>
      </c>
      <c r="B24" s="16">
        <f>AVERAGE(B22:I22)</f>
        <v>0.1275</v>
      </c>
      <c r="C24" s="16"/>
      <c r="D24" s="16"/>
      <c r="E24" s="16"/>
      <c r="F24" s="16"/>
      <c r="G24" s="18"/>
      <c r="H24" s="18"/>
      <c r="I24" s="18"/>
      <c r="J24" s="18"/>
      <c r="K24" s="16"/>
      <c r="L24" s="16"/>
      <c r="M24" s="16"/>
      <c r="N24" s="16"/>
      <c r="O24" s="16"/>
    </row>
    <row r="25" spans="1:15" ht="15.75">
      <c r="A25" s="18" t="s">
        <v>222</v>
      </c>
      <c r="B25" s="16">
        <f>STDEV(B22:I22)</f>
        <v>0.024928469095164555</v>
      </c>
      <c r="C25" s="16"/>
      <c r="D25" s="16"/>
      <c r="E25" s="16"/>
      <c r="F25" s="16"/>
      <c r="G25" s="18"/>
      <c r="H25" s="18"/>
      <c r="I25" s="18"/>
      <c r="J25" s="18"/>
      <c r="K25" s="16"/>
      <c r="L25" s="16"/>
      <c r="M25" s="16"/>
      <c r="N25" s="16"/>
      <c r="O25" s="16"/>
    </row>
    <row r="26" spans="1:15" ht="15.75">
      <c r="A26" s="18" t="s">
        <v>185</v>
      </c>
      <c r="B26" s="16">
        <v>0.5</v>
      </c>
      <c r="C26" s="16"/>
      <c r="D26" s="16"/>
      <c r="E26" s="16"/>
      <c r="F26" s="16"/>
      <c r="G26" s="16"/>
      <c r="H26" s="16"/>
      <c r="I26" s="16"/>
      <c r="J26" s="18"/>
      <c r="K26" s="16"/>
      <c r="L26" s="16"/>
      <c r="M26" s="16"/>
      <c r="N26" s="16"/>
      <c r="O26" s="16"/>
    </row>
    <row r="27" spans="1:15" ht="15.75">
      <c r="A27" s="18" t="s">
        <v>186</v>
      </c>
      <c r="B27" s="16">
        <v>-8.128160856866595</v>
      </c>
      <c r="C27" s="16"/>
      <c r="D27" s="16"/>
      <c r="E27" s="16"/>
      <c r="F27" s="16"/>
      <c r="G27" s="16"/>
      <c r="H27" s="16"/>
      <c r="I27" s="16"/>
      <c r="J27" s="18"/>
      <c r="K27" s="16"/>
      <c r="L27" s="16"/>
      <c r="M27" s="16"/>
      <c r="N27" s="16"/>
      <c r="O27" s="16"/>
    </row>
    <row r="28" spans="1:15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5.75">
      <c r="A29" s="18" t="s">
        <v>47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.75">
      <c r="A30" s="18" t="s">
        <v>183</v>
      </c>
      <c r="B30" s="16" t="s">
        <v>152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.75">
      <c r="A31" s="18" t="s">
        <v>187</v>
      </c>
      <c r="B31" s="22">
        <v>0.13</v>
      </c>
      <c r="C31" s="16">
        <v>0.16</v>
      </c>
      <c r="D31" s="16">
        <v>0.16</v>
      </c>
      <c r="E31" s="16">
        <v>0.17</v>
      </c>
      <c r="F31" s="16">
        <v>0.1</v>
      </c>
      <c r="G31" s="16">
        <v>0.13</v>
      </c>
      <c r="H31" s="16">
        <v>0.17</v>
      </c>
      <c r="I31" s="16">
        <v>0.22</v>
      </c>
      <c r="J31" s="16">
        <v>0.17</v>
      </c>
      <c r="K31" s="16">
        <v>0.09</v>
      </c>
      <c r="L31" s="16"/>
      <c r="M31" s="16"/>
      <c r="N31" s="16"/>
      <c r="O31" s="16"/>
    </row>
    <row r="32" spans="1:15" ht="15.75">
      <c r="A32" s="18" t="s">
        <v>46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.75">
      <c r="A33" s="18" t="s">
        <v>221</v>
      </c>
      <c r="B33" s="16">
        <f>AVERAGE(B31:K31)</f>
        <v>0.15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.75">
      <c r="A34" s="18" t="s">
        <v>222</v>
      </c>
      <c r="B34" s="16">
        <f>STDEV(B31:K31)</f>
        <v>0.03829708431025355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>
      <c r="A35" s="18" t="s">
        <v>185</v>
      </c>
      <c r="B35" s="16">
        <v>0.2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.75">
      <c r="A36" s="18" t="s">
        <v>186</v>
      </c>
      <c r="B36" s="16">
        <v>-11.560206311865151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.75">
      <c r="A38" s="18" t="s">
        <v>135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.75">
      <c r="A39" s="18" t="s">
        <v>183</v>
      </c>
      <c r="B39" s="16" t="s">
        <v>109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.75">
      <c r="A40" s="18" t="s">
        <v>187</v>
      </c>
      <c r="B40" s="22">
        <v>0.1</v>
      </c>
      <c r="C40" s="16">
        <v>0.1</v>
      </c>
      <c r="D40" s="16">
        <v>0.1</v>
      </c>
      <c r="E40" s="16">
        <v>0.12</v>
      </c>
      <c r="F40" s="16">
        <v>0.03</v>
      </c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.75">
      <c r="A41" s="18" t="s">
        <v>46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.75">
      <c r="A42" s="18" t="s">
        <v>221</v>
      </c>
      <c r="B42" s="16">
        <f>AVERAGE(B40:F40)</f>
        <v>0.09000000000000001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.75">
      <c r="A43" s="18" t="s">
        <v>222</v>
      </c>
      <c r="B43" s="16">
        <f>STDEV(B40:F40)</f>
        <v>0.03464101615137752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.75">
      <c r="A44" s="18" t="s">
        <v>185</v>
      </c>
      <c r="B44" s="16">
        <v>0.5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5.75">
      <c r="A45" s="18" t="s">
        <v>186</v>
      </c>
      <c r="B45" s="16">
        <v>-22.37249208026396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.75">
      <c r="A47" s="1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.75">
      <c r="A48" s="1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.75">
      <c r="A49" s="18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.75">
      <c r="A50" s="1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</sheetData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0"/>
  <sheetViews>
    <sheetView zoomScale="75" zoomScaleNormal="75" workbookViewId="0" topLeftCell="A1">
      <selection activeCell="O39" sqref="O39"/>
    </sheetView>
  </sheetViews>
  <sheetFormatPr defaultColWidth="9.00390625" defaultRowHeight="12"/>
  <cols>
    <col min="1" max="1" width="22.125" style="0" customWidth="1"/>
    <col min="2" max="2" width="12.00390625" style="0" customWidth="1"/>
    <col min="3" max="16384" width="11.375" style="0" customWidth="1"/>
  </cols>
  <sheetData>
    <row r="1" spans="1:12" s="2" customFormat="1" ht="15">
      <c r="A1" s="16" t="s">
        <v>179</v>
      </c>
      <c r="B1" s="17">
        <v>35222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6" t="s">
        <v>180</v>
      </c>
      <c r="B2" s="16" t="s">
        <v>136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16" t="s">
        <v>181</v>
      </c>
      <c r="B3" s="16">
        <v>71.3273</v>
      </c>
      <c r="C3" s="16">
        <v>-156.7022</v>
      </c>
      <c r="D3" s="16"/>
      <c r="E3" s="16"/>
      <c r="F3" s="16"/>
      <c r="G3" s="16"/>
      <c r="H3" s="16"/>
      <c r="I3" s="16"/>
      <c r="J3" s="16"/>
      <c r="K3" s="16"/>
      <c r="L3" s="16"/>
    </row>
    <row r="4" spans="1:12" ht="15">
      <c r="A4" s="16" t="s">
        <v>57</v>
      </c>
      <c r="B4" s="16">
        <v>0.02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">
      <c r="A5" s="16" t="s">
        <v>58</v>
      </c>
      <c r="B5" s="16">
        <v>0.12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">
      <c r="A7" s="16" t="s">
        <v>182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s="16" t="s">
        <v>183</v>
      </c>
      <c r="B8" s="16" t="s">
        <v>137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5.75">
      <c r="A10" s="18" t="s">
        <v>51</v>
      </c>
      <c r="B10" s="18" t="s">
        <v>139</v>
      </c>
      <c r="C10" s="16" t="s">
        <v>53</v>
      </c>
      <c r="D10" s="19" t="s">
        <v>183</v>
      </c>
      <c r="E10" s="16"/>
      <c r="F10" s="16"/>
      <c r="G10" s="16"/>
      <c r="H10" s="16"/>
      <c r="I10" s="16"/>
      <c r="J10" s="16"/>
      <c r="K10" s="16"/>
      <c r="L10" s="16"/>
    </row>
    <row r="11" spans="1:12" s="1" customFormat="1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8"/>
      <c r="L11" s="18"/>
    </row>
    <row r="12" spans="1:12" ht="15">
      <c r="A12" s="16">
        <v>0.05</v>
      </c>
      <c r="B12" s="16">
        <v>0</v>
      </c>
      <c r="C12" s="16"/>
      <c r="D12" s="16"/>
      <c r="E12" s="16">
        <v>0</v>
      </c>
      <c r="F12" s="16">
        <f aca="true" t="shared" si="0" ref="F12:F22">E13</f>
        <v>0.05</v>
      </c>
      <c r="G12" s="16">
        <f aca="true" t="shared" si="1" ref="G12:G23">E12+(F12-E12)/2</f>
        <v>0.025</v>
      </c>
      <c r="H12" s="16">
        <v>0.4</v>
      </c>
      <c r="I12" s="16">
        <v>-16.72040067662645</v>
      </c>
      <c r="J12" s="16" t="s">
        <v>138</v>
      </c>
      <c r="K12" s="16"/>
      <c r="L12" s="16"/>
    </row>
    <row r="13" spans="1:12" ht="15">
      <c r="A13" s="16">
        <v>0.1</v>
      </c>
      <c r="B13" s="16">
        <v>-0.9</v>
      </c>
      <c r="C13" s="16"/>
      <c r="D13" s="16"/>
      <c r="E13" s="16">
        <v>0.05</v>
      </c>
      <c r="F13" s="16">
        <f t="shared" si="0"/>
        <v>0.1</v>
      </c>
      <c r="G13" s="16">
        <f t="shared" si="1"/>
        <v>0.07500000000000001</v>
      </c>
      <c r="H13" s="16">
        <v>1.9</v>
      </c>
      <c r="I13" s="16">
        <v>-2.061315978563516</v>
      </c>
      <c r="J13" s="16"/>
      <c r="K13" s="16"/>
      <c r="L13" s="16"/>
    </row>
    <row r="14" spans="1:12" ht="15">
      <c r="A14" s="16">
        <v>0.15</v>
      </c>
      <c r="B14" s="16">
        <v>-1.1</v>
      </c>
      <c r="C14" s="16"/>
      <c r="D14" s="16"/>
      <c r="E14" s="16">
        <v>0.1</v>
      </c>
      <c r="F14" s="16">
        <f t="shared" si="0"/>
        <v>0.15</v>
      </c>
      <c r="G14" s="16">
        <f t="shared" si="1"/>
        <v>0.125</v>
      </c>
      <c r="H14" s="16">
        <v>3.7</v>
      </c>
      <c r="I14" s="16">
        <v>-0.6176107002784349</v>
      </c>
      <c r="J14" s="16"/>
      <c r="K14" s="16"/>
      <c r="L14" s="16"/>
    </row>
    <row r="15" spans="1:12" ht="15">
      <c r="A15" s="16">
        <v>0.25</v>
      </c>
      <c r="B15" s="16">
        <v>-1.4</v>
      </c>
      <c r="C15" s="16"/>
      <c r="D15" s="16"/>
      <c r="E15" s="16">
        <v>0.15</v>
      </c>
      <c r="F15" s="16">
        <f t="shared" si="0"/>
        <v>0.2</v>
      </c>
      <c r="G15" s="16">
        <f t="shared" si="1"/>
        <v>0.175</v>
      </c>
      <c r="H15" s="16">
        <v>5</v>
      </c>
      <c r="I15" s="16">
        <v>-1.0885573186431545</v>
      </c>
      <c r="J15" s="16"/>
      <c r="K15" s="16"/>
      <c r="L15" s="16"/>
    </row>
    <row r="16" spans="1:12" ht="15">
      <c r="A16" s="16">
        <v>0.35</v>
      </c>
      <c r="B16" s="16">
        <v>-1.7</v>
      </c>
      <c r="C16" s="16"/>
      <c r="D16" s="16"/>
      <c r="E16" s="16">
        <v>0.2</v>
      </c>
      <c r="F16" s="16">
        <f t="shared" si="0"/>
        <v>0.25</v>
      </c>
      <c r="G16" s="16">
        <f t="shared" si="1"/>
        <v>0.225</v>
      </c>
      <c r="H16" s="16">
        <v>5</v>
      </c>
      <c r="I16" s="16"/>
      <c r="J16" s="16"/>
      <c r="K16" s="16"/>
      <c r="L16" s="16"/>
    </row>
    <row r="17" spans="1:12" ht="15">
      <c r="A17" s="16">
        <v>0.45</v>
      </c>
      <c r="B17" s="16">
        <v>-1.9</v>
      </c>
      <c r="C17" s="16"/>
      <c r="D17" s="16"/>
      <c r="E17" s="16">
        <v>0.25</v>
      </c>
      <c r="F17" s="16">
        <f t="shared" si="0"/>
        <v>0.3</v>
      </c>
      <c r="G17" s="16">
        <f t="shared" si="1"/>
        <v>0.275</v>
      </c>
      <c r="H17" s="16">
        <v>5</v>
      </c>
      <c r="I17" s="16"/>
      <c r="J17" s="16"/>
      <c r="K17" s="16"/>
      <c r="L17" s="16"/>
    </row>
    <row r="18" spans="1:12" ht="15">
      <c r="A18" s="16">
        <v>0.55</v>
      </c>
      <c r="B18" s="16">
        <v>-2.1</v>
      </c>
      <c r="C18" s="16"/>
      <c r="D18" s="16"/>
      <c r="E18" s="16">
        <v>0.3</v>
      </c>
      <c r="F18" s="16">
        <f t="shared" si="0"/>
        <v>0.35</v>
      </c>
      <c r="G18" s="16">
        <f t="shared" si="1"/>
        <v>0.32499999999999996</v>
      </c>
      <c r="H18" s="16">
        <v>5.5</v>
      </c>
      <c r="I18" s="16"/>
      <c r="J18" s="16"/>
      <c r="K18" s="16"/>
      <c r="L18" s="16"/>
    </row>
    <row r="19" spans="1:12" ht="15">
      <c r="A19" s="16"/>
      <c r="B19" s="16"/>
      <c r="C19" s="16"/>
      <c r="D19" s="16"/>
      <c r="E19" s="16">
        <v>0.35</v>
      </c>
      <c r="F19" s="16">
        <f t="shared" si="0"/>
        <v>0.4</v>
      </c>
      <c r="G19" s="16">
        <f t="shared" si="1"/>
        <v>0.375</v>
      </c>
      <c r="H19" s="16">
        <v>5.8</v>
      </c>
      <c r="I19" s="16"/>
      <c r="J19" s="16"/>
      <c r="K19" s="16"/>
      <c r="L19" s="16"/>
    </row>
    <row r="20" spans="1:12" ht="15">
      <c r="A20" s="16"/>
      <c r="B20" s="16"/>
      <c r="C20" s="16"/>
      <c r="D20" s="16"/>
      <c r="E20" s="16">
        <v>0.4</v>
      </c>
      <c r="F20" s="16">
        <f t="shared" si="0"/>
        <v>0.45</v>
      </c>
      <c r="G20" s="16">
        <f t="shared" si="1"/>
        <v>0.42500000000000004</v>
      </c>
      <c r="H20" s="16">
        <v>5.1</v>
      </c>
      <c r="I20" s="16"/>
      <c r="J20" s="16"/>
      <c r="K20" s="16"/>
      <c r="L20" s="16"/>
    </row>
    <row r="21" spans="1:12" ht="15">
      <c r="A21" s="16"/>
      <c r="B21" s="16"/>
      <c r="C21" s="16"/>
      <c r="D21" s="16"/>
      <c r="E21" s="16">
        <v>0.45</v>
      </c>
      <c r="F21" s="16">
        <f t="shared" si="0"/>
        <v>0.5</v>
      </c>
      <c r="G21" s="16">
        <f t="shared" si="1"/>
        <v>0.475</v>
      </c>
      <c r="H21" s="16">
        <v>5.3</v>
      </c>
      <c r="I21" s="16"/>
      <c r="J21" s="16"/>
      <c r="K21" s="16"/>
      <c r="L21" s="16"/>
    </row>
    <row r="22" spans="1:12" ht="15">
      <c r="A22" s="16"/>
      <c r="B22" s="16"/>
      <c r="C22" s="16"/>
      <c r="D22" s="16"/>
      <c r="E22" s="16">
        <v>0.5</v>
      </c>
      <c r="F22" s="16">
        <f t="shared" si="0"/>
        <v>0.55</v>
      </c>
      <c r="G22" s="16">
        <f t="shared" si="1"/>
        <v>0.525</v>
      </c>
      <c r="H22" s="16">
        <v>5.6</v>
      </c>
      <c r="I22" s="16"/>
      <c r="J22" s="16"/>
      <c r="K22" s="16"/>
      <c r="L22" s="16"/>
    </row>
    <row r="23" spans="1:12" ht="15">
      <c r="A23" s="16"/>
      <c r="B23" s="16"/>
      <c r="C23" s="16"/>
      <c r="D23" s="16"/>
      <c r="E23" s="16">
        <v>0.55</v>
      </c>
      <c r="F23" s="16">
        <v>0.6</v>
      </c>
      <c r="G23" s="16">
        <f t="shared" si="1"/>
        <v>0.575</v>
      </c>
      <c r="H23" s="16">
        <v>5.5</v>
      </c>
      <c r="I23" s="16"/>
      <c r="J23" s="16"/>
      <c r="K23" s="16"/>
      <c r="L23" s="16"/>
    </row>
    <row r="24" spans="1:12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.75">
      <c r="A25" s="18" t="s">
        <v>51</v>
      </c>
      <c r="B25" s="18" t="s">
        <v>140</v>
      </c>
      <c r="C25" s="16" t="s">
        <v>52</v>
      </c>
      <c r="D25" s="16" t="s">
        <v>183</v>
      </c>
      <c r="E25" s="16"/>
      <c r="F25" s="16"/>
      <c r="G25" s="16"/>
      <c r="H25" s="16"/>
      <c r="I25" s="16"/>
      <c r="J25" s="16"/>
      <c r="K25" s="16"/>
      <c r="L25" s="16"/>
    </row>
    <row r="26" spans="1:12" s="1" customFormat="1" ht="15.75">
      <c r="A26" s="18" t="s">
        <v>165</v>
      </c>
      <c r="B26" s="18" t="s">
        <v>166</v>
      </c>
      <c r="C26" s="18" t="s">
        <v>167</v>
      </c>
      <c r="D26" s="18" t="s">
        <v>178</v>
      </c>
      <c r="E26" s="18" t="s">
        <v>169</v>
      </c>
      <c r="F26" s="18" t="s">
        <v>175</v>
      </c>
      <c r="G26" s="18" t="s">
        <v>170</v>
      </c>
      <c r="H26" s="18" t="s">
        <v>168</v>
      </c>
      <c r="I26" s="18" t="s">
        <v>163</v>
      </c>
      <c r="J26" s="18"/>
      <c r="K26" s="18"/>
      <c r="L26" s="18"/>
    </row>
    <row r="27" spans="1:12" ht="15">
      <c r="A27" s="16">
        <v>0</v>
      </c>
      <c r="B27" s="16">
        <v>0.05</v>
      </c>
      <c r="C27" s="16">
        <f aca="true" t="shared" si="2" ref="C27:C32">A27+(B27-A27)/2</f>
        <v>0.025</v>
      </c>
      <c r="D27" s="16">
        <v>197</v>
      </c>
      <c r="E27" s="16">
        <v>42</v>
      </c>
      <c r="F27" s="16">
        <v>5.1</v>
      </c>
      <c r="G27" s="16">
        <f aca="true" t="shared" si="3" ref="G27:G32">1000*(E27/(1+0.0008*F27))/(E27/(1+0.0008*F27)+D27/(0.917))</f>
        <v>162.97547844055393</v>
      </c>
      <c r="H27" s="16">
        <v>-9.640270860153889</v>
      </c>
      <c r="I27" s="16"/>
      <c r="J27" s="16"/>
      <c r="K27" s="16"/>
      <c r="L27" s="16"/>
    </row>
    <row r="28" spans="1:12" ht="15">
      <c r="A28" s="16">
        <v>0.05</v>
      </c>
      <c r="B28" s="16">
        <v>0.1</v>
      </c>
      <c r="C28" s="16">
        <f t="shared" si="2"/>
        <v>0.07500000000000001</v>
      </c>
      <c r="D28" s="16">
        <v>169</v>
      </c>
      <c r="E28" s="16">
        <v>61</v>
      </c>
      <c r="F28" s="16">
        <v>12.2</v>
      </c>
      <c r="G28" s="16">
        <f t="shared" si="3"/>
        <v>246.86825919503391</v>
      </c>
      <c r="H28" s="16">
        <v>-4.118347085416604</v>
      </c>
      <c r="I28" s="16"/>
      <c r="J28" s="16"/>
      <c r="K28" s="16"/>
      <c r="L28" s="16"/>
    </row>
    <row r="29" spans="1:12" ht="15">
      <c r="A29" s="16">
        <v>0.1</v>
      </c>
      <c r="B29" s="16">
        <v>0.15</v>
      </c>
      <c r="C29" s="16">
        <f t="shared" si="2"/>
        <v>0.125</v>
      </c>
      <c r="D29" s="16">
        <v>164</v>
      </c>
      <c r="E29" s="16">
        <v>62</v>
      </c>
      <c r="F29" s="16">
        <v>16.3</v>
      </c>
      <c r="G29" s="16">
        <f t="shared" si="3"/>
        <v>254.95917890713486</v>
      </c>
      <c r="H29" s="16">
        <v>-2.8578430286518364</v>
      </c>
      <c r="I29" s="16"/>
      <c r="J29" s="16"/>
      <c r="K29" s="16"/>
      <c r="L29" s="16"/>
    </row>
    <row r="30" spans="1:12" ht="15">
      <c r="A30" s="16">
        <v>0.15</v>
      </c>
      <c r="B30" s="16">
        <v>0.2</v>
      </c>
      <c r="C30" s="16">
        <f t="shared" si="2"/>
        <v>0.175</v>
      </c>
      <c r="D30" s="16">
        <v>192</v>
      </c>
      <c r="E30" s="16">
        <v>46</v>
      </c>
      <c r="F30" s="16">
        <v>20.4</v>
      </c>
      <c r="G30" s="16">
        <f t="shared" si="3"/>
        <v>177.74654695876512</v>
      </c>
      <c r="H30" s="16">
        <v>-2.2066821652046347</v>
      </c>
      <c r="I30" s="16"/>
      <c r="J30" s="16"/>
      <c r="K30" s="16"/>
      <c r="L30" s="16"/>
    </row>
    <row r="31" spans="1:12" ht="15">
      <c r="A31" s="16">
        <v>0.2</v>
      </c>
      <c r="B31" s="16">
        <v>0.25</v>
      </c>
      <c r="C31" s="16">
        <f t="shared" si="2"/>
        <v>0.225</v>
      </c>
      <c r="D31" s="16">
        <v>190</v>
      </c>
      <c r="E31" s="16">
        <v>40</v>
      </c>
      <c r="F31" s="16">
        <v>22.5</v>
      </c>
      <c r="G31" s="16">
        <f t="shared" si="3"/>
        <v>159.4089526292916</v>
      </c>
      <c r="H31" s="16">
        <v>-2.0563376845004644</v>
      </c>
      <c r="I31" s="16"/>
      <c r="J31" s="16"/>
      <c r="K31" s="16"/>
      <c r="L31" s="16"/>
    </row>
    <row r="32" spans="1:12" ht="15">
      <c r="A32" s="16">
        <v>0.25</v>
      </c>
      <c r="B32" s="16">
        <v>0.3</v>
      </c>
      <c r="C32" s="16">
        <f t="shared" si="2"/>
        <v>0.275</v>
      </c>
      <c r="D32" s="16">
        <v>184</v>
      </c>
      <c r="E32" s="16">
        <v>42</v>
      </c>
      <c r="F32" s="16">
        <v>21</v>
      </c>
      <c r="G32" s="16">
        <f t="shared" si="3"/>
        <v>170.71415020575768</v>
      </c>
      <c r="H32" s="16">
        <v>-2.3032610700278435</v>
      </c>
      <c r="I32" s="16"/>
      <c r="J32" s="16"/>
      <c r="K32" s="16"/>
      <c r="L32" s="16"/>
    </row>
    <row r="33" spans="1:15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O33" s="2"/>
    </row>
    <row r="34" spans="1:12" s="1" customFormat="1" ht="15.75">
      <c r="A34" s="18" t="s">
        <v>171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6"/>
    </row>
    <row r="35" spans="1:12" s="1" customFormat="1" ht="15.75">
      <c r="A35" s="18" t="s">
        <v>165</v>
      </c>
      <c r="B35" s="18" t="s">
        <v>166</v>
      </c>
      <c r="C35" s="18" t="s">
        <v>167</v>
      </c>
      <c r="D35" s="18" t="s">
        <v>172</v>
      </c>
      <c r="E35" s="18" t="s">
        <v>173</v>
      </c>
      <c r="F35" s="18" t="s">
        <v>175</v>
      </c>
      <c r="G35" s="18" t="s">
        <v>168</v>
      </c>
      <c r="H35" s="18" t="s">
        <v>174</v>
      </c>
      <c r="I35" s="18" t="s">
        <v>163</v>
      </c>
      <c r="J35" s="18"/>
      <c r="K35" s="18"/>
      <c r="L35" s="16"/>
    </row>
    <row r="36" spans="1:12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s="1" customFormat="1" ht="15.75">
      <c r="A37" s="18" t="s">
        <v>176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s="1" customFormat="1" ht="15.75">
      <c r="A38" s="18" t="s">
        <v>184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s="1" customFormat="1" ht="15.75">
      <c r="A39" s="18" t="s">
        <v>183</v>
      </c>
      <c r="B39" s="16" t="s">
        <v>76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5.75">
      <c r="A40" s="18" t="s">
        <v>187</v>
      </c>
      <c r="B40" s="16">
        <v>0.04</v>
      </c>
      <c r="C40" s="16">
        <v>0.025</v>
      </c>
      <c r="D40" s="16">
        <v>0.04</v>
      </c>
      <c r="E40" s="16">
        <v>0.03</v>
      </c>
      <c r="F40" s="16">
        <v>0.06</v>
      </c>
      <c r="G40" s="16">
        <v>0.08</v>
      </c>
      <c r="H40" s="16">
        <v>0.07</v>
      </c>
      <c r="I40" s="16">
        <v>0.08</v>
      </c>
      <c r="J40" s="16">
        <v>0.05</v>
      </c>
      <c r="K40" s="16">
        <v>0.02</v>
      </c>
      <c r="L40" s="16">
        <v>0.015</v>
      </c>
    </row>
    <row r="41" spans="1:12" ht="15.75">
      <c r="A41" s="18" t="s">
        <v>46</v>
      </c>
      <c r="B41" s="16">
        <v>0.02</v>
      </c>
      <c r="C41" s="16">
        <v>0.04</v>
      </c>
      <c r="D41" s="16">
        <v>0.025</v>
      </c>
      <c r="E41" s="16">
        <v>0.045</v>
      </c>
      <c r="F41" s="16">
        <v>0.04</v>
      </c>
      <c r="G41" s="16">
        <v>0.05</v>
      </c>
      <c r="H41" s="16">
        <v>0.025</v>
      </c>
      <c r="I41" s="16">
        <v>0.03</v>
      </c>
      <c r="J41" s="16">
        <v>0.05</v>
      </c>
      <c r="K41" s="16">
        <v>0.025</v>
      </c>
      <c r="L41" s="16">
        <v>0.025</v>
      </c>
    </row>
    <row r="42" spans="1:12" ht="15.75">
      <c r="A42" s="18" t="s">
        <v>221</v>
      </c>
      <c r="B42" s="16">
        <f>AVERAGE(B40:L41)</f>
        <v>0.04022727272727274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5.75">
      <c r="A43" s="18" t="s">
        <v>222</v>
      </c>
      <c r="B43" s="16">
        <f>STDEV(B40:L41)</f>
        <v>0.01899105508285867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5.75">
      <c r="A44" s="18" t="s">
        <v>185</v>
      </c>
      <c r="B44" s="16">
        <v>0.3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5.75">
      <c r="A45" s="18" t="s">
        <v>186</v>
      </c>
      <c r="B45" s="16">
        <v>-19.745212149336847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5.75">
      <c r="A47" s="18" t="s">
        <v>47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5.75">
      <c r="A48" s="18" t="s">
        <v>183</v>
      </c>
      <c r="B48" s="16" t="s">
        <v>110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4" ht="15.75">
      <c r="A49" s="18" t="s">
        <v>187</v>
      </c>
      <c r="B49" s="22">
        <v>0.005</v>
      </c>
      <c r="C49" s="16">
        <v>0.07</v>
      </c>
      <c r="D49" s="16">
        <v>0.07</v>
      </c>
      <c r="E49" s="16">
        <v>0.055</v>
      </c>
      <c r="F49" s="16">
        <v>0.03</v>
      </c>
      <c r="G49" s="16">
        <v>0.09</v>
      </c>
      <c r="H49" s="16">
        <v>0.055</v>
      </c>
      <c r="I49" s="16">
        <v>0.07</v>
      </c>
      <c r="J49" s="16">
        <v>0.08</v>
      </c>
      <c r="K49" s="16">
        <v>0.075</v>
      </c>
      <c r="L49" s="16">
        <v>0.105</v>
      </c>
      <c r="M49">
        <v>0.105</v>
      </c>
      <c r="N49">
        <v>0.055</v>
      </c>
    </row>
    <row r="50" spans="1:12" ht="15.75">
      <c r="A50" s="18" t="s">
        <v>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5.75">
      <c r="A51" s="18" t="s">
        <v>221</v>
      </c>
      <c r="B51" s="16">
        <f>AVERAGE(B49:N49)</f>
        <v>0.06653846153846153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5.75">
      <c r="A52" s="18" t="s">
        <v>222</v>
      </c>
      <c r="B52" s="16">
        <f>STDEV(B49:N49)</f>
        <v>0.027867589850982172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5.75">
      <c r="A53" s="18" t="s">
        <v>185</v>
      </c>
      <c r="B53" s="16">
        <v>0.4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5.75">
      <c r="A54" s="18" t="s">
        <v>186</v>
      </c>
      <c r="B54" s="16">
        <v>-15.050680847878807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5.75">
      <c r="A56" s="18" t="s">
        <v>135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5.75">
      <c r="A57" s="18" t="s">
        <v>183</v>
      </c>
      <c r="B57" s="16" t="s">
        <v>151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26" ht="15.75">
      <c r="A58" s="18" t="s">
        <v>187</v>
      </c>
      <c r="B58" s="22">
        <v>0.08</v>
      </c>
      <c r="C58" s="16">
        <v>0.14</v>
      </c>
      <c r="D58" s="16">
        <v>0.15</v>
      </c>
      <c r="E58" s="16">
        <v>0.15</v>
      </c>
      <c r="F58" s="16">
        <v>0.13</v>
      </c>
      <c r="G58" s="16">
        <v>0.17</v>
      </c>
      <c r="H58" s="16">
        <v>0.15</v>
      </c>
      <c r="I58" s="16">
        <v>0.16</v>
      </c>
      <c r="J58" s="16">
        <v>0.22</v>
      </c>
      <c r="K58" s="16">
        <v>0.28</v>
      </c>
      <c r="L58" s="16">
        <v>0.28</v>
      </c>
      <c r="M58">
        <v>0.29</v>
      </c>
      <c r="N58">
        <v>0.2</v>
      </c>
      <c r="O58">
        <v>0.28</v>
      </c>
      <c r="P58">
        <v>0.29</v>
      </c>
      <c r="Q58">
        <v>0.2</v>
      </c>
      <c r="R58">
        <v>0.33</v>
      </c>
      <c r="S58">
        <v>0.31</v>
      </c>
      <c r="T58">
        <v>0.2</v>
      </c>
      <c r="U58">
        <v>0.09</v>
      </c>
      <c r="V58">
        <v>0.09</v>
      </c>
      <c r="W58">
        <v>0.07</v>
      </c>
      <c r="X58">
        <v>0.06</v>
      </c>
      <c r="Y58">
        <v>0.05</v>
      </c>
      <c r="Z58">
        <v>0.02</v>
      </c>
    </row>
    <row r="59" spans="1:12" ht="15.75">
      <c r="A59" s="18" t="s">
        <v>46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5.75">
      <c r="A60" s="18" t="s">
        <v>221</v>
      </c>
      <c r="B60" s="16">
        <f>AVERAGE(B58:Z58)</f>
        <v>0.17559999999999998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5.75">
      <c r="A61" s="18" t="s">
        <v>222</v>
      </c>
      <c r="B61" s="16">
        <f>STDEV(B58:Z58)</f>
        <v>0.09092487741720272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5.75">
      <c r="A62" s="18" t="s">
        <v>185</v>
      </c>
      <c r="B62" s="16">
        <v>0.3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5.75">
      <c r="A63" s="18" t="s">
        <v>186</v>
      </c>
      <c r="B63" s="16">
        <v>-17.059920331726598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5.75">
      <c r="A65" s="18" t="s">
        <v>77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5.75">
      <c r="A66" s="18" t="s">
        <v>183</v>
      </c>
      <c r="B66" s="16" t="s">
        <v>287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5.75">
      <c r="A67" s="18" t="s">
        <v>187</v>
      </c>
      <c r="B67" s="22">
        <v>0.06</v>
      </c>
      <c r="C67" s="16">
        <v>0.1</v>
      </c>
      <c r="D67" s="16">
        <v>0.2</v>
      </c>
      <c r="E67" s="16">
        <v>0.12</v>
      </c>
      <c r="F67" s="16">
        <v>0.12</v>
      </c>
      <c r="G67" s="16">
        <v>0.09</v>
      </c>
      <c r="H67" s="16">
        <v>0.07</v>
      </c>
      <c r="I67" s="16">
        <v>0.1</v>
      </c>
      <c r="J67" s="16">
        <v>0.03</v>
      </c>
      <c r="K67" s="16"/>
      <c r="L67" s="16"/>
    </row>
    <row r="68" spans="1:12" ht="15.75">
      <c r="A68" s="18" t="s">
        <v>46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5.75">
      <c r="A69" s="18" t="s">
        <v>221</v>
      </c>
      <c r="B69" s="16">
        <f>AVERAGE(B67:J67)</f>
        <v>0.09888888888888889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5.75">
      <c r="A70" s="18" t="s">
        <v>222</v>
      </c>
      <c r="B70" s="16">
        <f>STDEV(B67:J67)</f>
        <v>0.047813294292603496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5.75">
      <c r="A71" s="18" t="s">
        <v>185</v>
      </c>
      <c r="B71" s="16" t="s">
        <v>78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5.75">
      <c r="A72" s="18" t="s">
        <v>186</v>
      </c>
      <c r="B72" s="16">
        <v>-8.482319661087992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5.75">
      <c r="A74" s="18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5.75">
      <c r="A75" s="18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5.75">
      <c r="A76" s="18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5.75">
      <c r="A77" s="18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</sheetData>
  <printOptions/>
  <pageMargins left="0.75" right="0.75" top="1" bottom="1" header="0.5" footer="0.5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">
      <selection activeCell="I52" sqref="I52"/>
    </sheetView>
  </sheetViews>
  <sheetFormatPr defaultColWidth="9.00390625" defaultRowHeight="12"/>
  <cols>
    <col min="1" max="16384" width="11.375" style="0" customWidth="1"/>
  </cols>
  <sheetData>
    <row r="1" spans="1:17" ht="15">
      <c r="A1" s="16" t="s">
        <v>179</v>
      </c>
      <c r="B1" s="17">
        <v>35223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5">
      <c r="A2" s="16" t="s">
        <v>180</v>
      </c>
      <c r="B2" s="16" t="s">
        <v>136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>
      <c r="A3" s="16" t="s">
        <v>181</v>
      </c>
      <c r="B3" s="16">
        <v>71.3273</v>
      </c>
      <c r="C3" s="16">
        <v>-156.7022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">
      <c r="A4" s="16" t="s">
        <v>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>
      <c r="A5" s="16" t="s">
        <v>58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>
      <c r="A7" s="16" t="s">
        <v>182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>
      <c r="A8" s="16" t="s">
        <v>183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18" t="s">
        <v>51</v>
      </c>
      <c r="B10" s="18" t="s">
        <v>28</v>
      </c>
      <c r="C10" s="16" t="s">
        <v>53</v>
      </c>
      <c r="D10" s="19" t="s">
        <v>183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6"/>
      <c r="L11" s="16"/>
      <c r="M11" s="16"/>
      <c r="N11" s="16"/>
      <c r="O11" s="16"/>
      <c r="P11" s="16"/>
      <c r="Q11" s="16"/>
    </row>
    <row r="12" spans="1:17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18" t="s">
        <v>51</v>
      </c>
      <c r="B13" s="18" t="s">
        <v>27</v>
      </c>
      <c r="C13" s="16" t="s">
        <v>52</v>
      </c>
      <c r="D13" s="16" t="s">
        <v>183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18" t="s">
        <v>165</v>
      </c>
      <c r="B14" s="18" t="s">
        <v>166</v>
      </c>
      <c r="C14" s="18" t="s">
        <v>167</v>
      </c>
      <c r="D14" s="18" t="s">
        <v>178</v>
      </c>
      <c r="E14" s="18" t="s">
        <v>169</v>
      </c>
      <c r="F14" s="18" t="s">
        <v>175</v>
      </c>
      <c r="G14" s="18" t="s">
        <v>170</v>
      </c>
      <c r="H14" s="18" t="s">
        <v>163</v>
      </c>
      <c r="I14" s="18"/>
      <c r="J14" s="18"/>
      <c r="K14" s="16"/>
      <c r="L14" s="16"/>
      <c r="M14" s="16"/>
      <c r="N14" s="16"/>
      <c r="O14" s="16"/>
      <c r="P14" s="16"/>
      <c r="Q14" s="16"/>
    </row>
    <row r="15" spans="1:17" ht="15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6"/>
      <c r="L15" s="16"/>
      <c r="M15" s="16"/>
      <c r="N15" s="16"/>
      <c r="O15" s="16"/>
      <c r="P15" s="16"/>
      <c r="Q15" s="16"/>
    </row>
    <row r="16" spans="1:17" ht="15.75">
      <c r="A16" s="18" t="s">
        <v>171</v>
      </c>
      <c r="B16" s="18"/>
      <c r="C16" s="18"/>
      <c r="D16" s="18"/>
      <c r="E16" s="18"/>
      <c r="F16" s="18"/>
      <c r="G16" s="18"/>
      <c r="H16" s="18"/>
      <c r="I16" s="18"/>
      <c r="J16" s="18"/>
      <c r="K16" s="16"/>
      <c r="L16" s="16"/>
      <c r="M16" s="16"/>
      <c r="N16" s="16"/>
      <c r="O16" s="16"/>
      <c r="P16" s="16"/>
      <c r="Q16" s="16"/>
    </row>
    <row r="17" spans="1:17" ht="15.75">
      <c r="A17" s="18" t="s">
        <v>165</v>
      </c>
      <c r="B17" s="18" t="s">
        <v>166</v>
      </c>
      <c r="C17" s="18" t="s">
        <v>167</v>
      </c>
      <c r="D17" s="18" t="s">
        <v>172</v>
      </c>
      <c r="E17" s="18" t="s">
        <v>173</v>
      </c>
      <c r="F17" s="18" t="s">
        <v>175</v>
      </c>
      <c r="G17" s="18" t="s">
        <v>168</v>
      </c>
      <c r="H17" s="18" t="s">
        <v>174</v>
      </c>
      <c r="I17" s="18" t="s">
        <v>163</v>
      </c>
      <c r="J17" s="18"/>
      <c r="K17" s="16"/>
      <c r="L17" s="16"/>
      <c r="M17" s="16"/>
      <c r="N17" s="16"/>
      <c r="O17" s="16"/>
      <c r="P17" s="16"/>
      <c r="Q17" s="16"/>
    </row>
    <row r="18" spans="1:17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18" t="s">
        <v>176</v>
      </c>
      <c r="B19" s="18"/>
      <c r="C19" s="18"/>
      <c r="D19" s="18"/>
      <c r="E19" s="18"/>
      <c r="F19" s="18"/>
      <c r="G19" s="18"/>
      <c r="H19" s="18"/>
      <c r="I19" s="18"/>
      <c r="J19" s="18"/>
      <c r="K19" s="16"/>
      <c r="L19" s="16"/>
      <c r="M19" s="16"/>
      <c r="N19" s="16"/>
      <c r="O19" s="16"/>
      <c r="P19" s="16"/>
      <c r="Q19" s="16"/>
    </row>
    <row r="20" spans="1:17" ht="15.75">
      <c r="A20" s="18" t="s">
        <v>184</v>
      </c>
      <c r="B20" s="18"/>
      <c r="C20" s="18"/>
      <c r="D20" s="18"/>
      <c r="E20" s="18"/>
      <c r="F20" s="18"/>
      <c r="G20" s="18"/>
      <c r="H20" s="18"/>
      <c r="I20" s="18"/>
      <c r="J20" s="18"/>
      <c r="K20" s="16"/>
      <c r="L20" s="16"/>
      <c r="M20" s="16"/>
      <c r="N20" s="16"/>
      <c r="O20" s="16"/>
      <c r="P20" s="16"/>
      <c r="Q20" s="16"/>
    </row>
    <row r="21" spans="1:17" ht="15.75">
      <c r="A21" s="18" t="s">
        <v>183</v>
      </c>
      <c r="B21" s="16"/>
      <c r="C21" s="18"/>
      <c r="D21" s="18"/>
      <c r="E21" s="18"/>
      <c r="F21" s="18"/>
      <c r="G21" s="18"/>
      <c r="H21" s="18"/>
      <c r="I21" s="18"/>
      <c r="J21" s="18"/>
      <c r="K21" s="16"/>
      <c r="L21" s="16"/>
      <c r="M21" s="16"/>
      <c r="N21" s="16"/>
      <c r="O21" s="16"/>
      <c r="P21" s="16"/>
      <c r="Q21" s="16"/>
    </row>
    <row r="22" spans="1:17" ht="15.75">
      <c r="A22" s="18" t="s">
        <v>187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18" t="s">
        <v>46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18" t="s">
        <v>221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18" t="s">
        <v>222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18" t="s">
        <v>185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18" t="s">
        <v>186</v>
      </c>
      <c r="B27" s="16">
        <v>-9.49888730876321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18" t="s">
        <v>47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18" t="s">
        <v>183</v>
      </c>
      <c r="B30" s="16" t="s">
        <v>83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18" t="s">
        <v>187</v>
      </c>
      <c r="B31" s="16">
        <v>0.04</v>
      </c>
      <c r="C31" s="16">
        <v>0.04</v>
      </c>
      <c r="D31" s="16">
        <v>0.05</v>
      </c>
      <c r="E31" s="16">
        <v>0.04</v>
      </c>
      <c r="F31" s="16">
        <v>0.07</v>
      </c>
      <c r="G31" s="16">
        <v>0.11</v>
      </c>
      <c r="H31" s="16">
        <v>0.1</v>
      </c>
      <c r="I31" s="16">
        <v>0.11</v>
      </c>
      <c r="J31" s="16">
        <v>0.1</v>
      </c>
      <c r="K31" s="16">
        <v>0.075</v>
      </c>
      <c r="L31" s="16">
        <v>0.085</v>
      </c>
      <c r="M31" s="16">
        <v>0.04</v>
      </c>
      <c r="N31" s="16"/>
      <c r="O31" s="16"/>
      <c r="P31" s="16"/>
      <c r="Q31" s="16"/>
    </row>
    <row r="32" spans="1:17" ht="15.75">
      <c r="A32" s="18" t="s">
        <v>46</v>
      </c>
      <c r="B32" s="16">
        <v>0.03</v>
      </c>
      <c r="C32" s="16">
        <v>0.03</v>
      </c>
      <c r="D32" s="16">
        <v>0.04</v>
      </c>
      <c r="E32" s="16">
        <v>0.03</v>
      </c>
      <c r="F32" s="16">
        <v>0.08</v>
      </c>
      <c r="G32" s="16">
        <v>0.07</v>
      </c>
      <c r="H32" s="16">
        <v>0.07</v>
      </c>
      <c r="I32" s="16">
        <v>0.06</v>
      </c>
      <c r="J32" s="16">
        <v>0.07</v>
      </c>
      <c r="K32" s="16">
        <v>0.07</v>
      </c>
      <c r="L32" s="16">
        <v>0.04</v>
      </c>
      <c r="M32" s="16">
        <v>0.04</v>
      </c>
      <c r="N32" s="16"/>
      <c r="O32" s="16"/>
      <c r="P32" s="16"/>
      <c r="Q32" s="16"/>
    </row>
    <row r="33" spans="1:17" ht="15.75">
      <c r="A33" s="18" t="s">
        <v>221</v>
      </c>
      <c r="B33" s="16">
        <f>AVERAGE(B31:M32)</f>
        <v>0.06208333333333335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>
      <c r="A34" s="18" t="s">
        <v>222</v>
      </c>
      <c r="B34" s="16">
        <f>STDEV(B31:M32)</f>
        <v>0.025914435571983654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>
      <c r="A35" s="18" t="s">
        <v>185</v>
      </c>
      <c r="B35" s="16">
        <v>0.1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.75">
      <c r="A36" s="18" t="s">
        <v>186</v>
      </c>
      <c r="B36" s="16">
        <v>-20.129536451004462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A1">
      <selection activeCell="O40" sqref="O40"/>
    </sheetView>
  </sheetViews>
  <sheetFormatPr defaultColWidth="9.00390625" defaultRowHeight="12"/>
  <cols>
    <col min="1" max="1" width="16.625" style="0" customWidth="1"/>
    <col min="2" max="16384" width="11.375" style="0" customWidth="1"/>
  </cols>
  <sheetData>
    <row r="1" spans="1:2" s="2" customFormat="1" ht="12">
      <c r="A1" s="2" t="s">
        <v>179</v>
      </c>
      <c r="B1" s="4">
        <v>35224</v>
      </c>
    </row>
    <row r="2" spans="1:13" ht="12">
      <c r="A2" t="s">
        <v>180</v>
      </c>
      <c r="B2" t="s">
        <v>216</v>
      </c>
      <c r="F2" s="2"/>
      <c r="G2" s="2"/>
      <c r="H2" s="2"/>
      <c r="I2" s="6"/>
      <c r="J2" s="6"/>
      <c r="K2" s="6"/>
      <c r="L2" s="6"/>
      <c r="M2" s="6"/>
    </row>
    <row r="3" spans="1:13" ht="12">
      <c r="A3" t="s">
        <v>181</v>
      </c>
      <c r="B3">
        <v>71.3273</v>
      </c>
      <c r="C3">
        <v>-156.7022</v>
      </c>
      <c r="F3" s="2"/>
      <c r="G3" s="2"/>
      <c r="H3" s="2"/>
      <c r="I3" s="6"/>
      <c r="J3" s="6"/>
      <c r="K3" s="6"/>
      <c r="L3" s="6"/>
      <c r="M3" s="6"/>
    </row>
    <row r="4" spans="1:13" ht="12">
      <c r="A4" t="s">
        <v>57</v>
      </c>
      <c r="F4" s="2"/>
      <c r="G4" s="2"/>
      <c r="H4" s="2"/>
      <c r="I4" s="6"/>
      <c r="J4" s="6"/>
      <c r="K4" s="6"/>
      <c r="L4" s="6"/>
      <c r="M4" s="6"/>
    </row>
    <row r="5" spans="1:13" ht="12">
      <c r="A5" t="s">
        <v>58</v>
      </c>
      <c r="I5" s="6"/>
      <c r="J5" s="6"/>
      <c r="K5" s="6"/>
      <c r="L5" s="6"/>
      <c r="M5" s="6"/>
    </row>
    <row r="6" spans="1:12" ht="12">
      <c r="A6" t="s">
        <v>213</v>
      </c>
      <c r="H6" s="2"/>
      <c r="I6" s="2"/>
      <c r="J6" s="2"/>
      <c r="K6" s="2"/>
      <c r="L6" s="2"/>
    </row>
    <row r="7" spans="1:12" ht="12">
      <c r="A7" t="s">
        <v>182</v>
      </c>
      <c r="H7" s="2"/>
      <c r="I7" s="2"/>
      <c r="J7" s="2"/>
      <c r="K7" s="2"/>
      <c r="L7" s="2"/>
    </row>
    <row r="8" spans="1:2" ht="12">
      <c r="A8" t="s">
        <v>183</v>
      </c>
      <c r="B8" t="s">
        <v>217</v>
      </c>
    </row>
    <row r="10" spans="1:4" ht="12">
      <c r="A10" s="1" t="s">
        <v>51</v>
      </c>
      <c r="B10" s="1" t="s">
        <v>114</v>
      </c>
      <c r="C10" t="s">
        <v>53</v>
      </c>
      <c r="D10" s="3" t="s">
        <v>183</v>
      </c>
    </row>
    <row r="11" spans="1:10" s="1" customFormat="1" ht="12">
      <c r="A11" s="1" t="s">
        <v>159</v>
      </c>
      <c r="B11" s="1" t="s">
        <v>172</v>
      </c>
      <c r="C11" s="1" t="s">
        <v>163</v>
      </c>
      <c r="E11" s="1" t="s">
        <v>165</v>
      </c>
      <c r="F11" s="1" t="s">
        <v>166</v>
      </c>
      <c r="G11" s="1" t="s">
        <v>167</v>
      </c>
      <c r="H11" s="1" t="s">
        <v>164</v>
      </c>
      <c r="I11" s="1" t="s">
        <v>168</v>
      </c>
      <c r="J11" s="1" t="s">
        <v>163</v>
      </c>
    </row>
    <row r="12" spans="1:9" ht="12">
      <c r="A12" s="6">
        <v>0.05</v>
      </c>
      <c r="B12" s="6">
        <v>-0.2</v>
      </c>
      <c r="E12" s="6">
        <v>0</v>
      </c>
      <c r="F12">
        <f aca="true" t="shared" si="0" ref="F12:F22">E13</f>
        <v>0.05</v>
      </c>
      <c r="G12">
        <f aca="true" t="shared" si="1" ref="G12:G25">E12+(F12-E12)/2</f>
        <v>0.025</v>
      </c>
      <c r="H12" s="6">
        <v>0.2</v>
      </c>
      <c r="I12" s="2"/>
    </row>
    <row r="13" spans="1:8" ht="12">
      <c r="A13" s="6">
        <v>0.1</v>
      </c>
      <c r="B13" s="6">
        <v>-0.5</v>
      </c>
      <c r="E13" s="6">
        <v>0.05</v>
      </c>
      <c r="F13">
        <f t="shared" si="0"/>
        <v>0.1</v>
      </c>
      <c r="G13">
        <f t="shared" si="1"/>
        <v>0.07500000000000001</v>
      </c>
      <c r="H13" s="6">
        <v>1.2</v>
      </c>
    </row>
    <row r="14" spans="1:8" ht="12">
      <c r="A14" s="6">
        <v>0.15</v>
      </c>
      <c r="B14" s="6">
        <v>-0.6</v>
      </c>
      <c r="E14" s="6">
        <v>0.1</v>
      </c>
      <c r="F14">
        <f t="shared" si="0"/>
        <v>0.15</v>
      </c>
      <c r="G14">
        <f t="shared" si="1"/>
        <v>0.125</v>
      </c>
      <c r="H14" s="6">
        <v>2.4</v>
      </c>
    </row>
    <row r="15" spans="1:8" ht="12">
      <c r="A15" s="6">
        <v>0.2</v>
      </c>
      <c r="B15" s="6">
        <v>-0.8</v>
      </c>
      <c r="E15" s="6">
        <v>0.15</v>
      </c>
      <c r="F15">
        <f t="shared" si="0"/>
        <v>0.2</v>
      </c>
      <c r="G15">
        <f t="shared" si="1"/>
        <v>0.175</v>
      </c>
      <c r="H15" s="6">
        <v>3.5</v>
      </c>
    </row>
    <row r="16" spans="1:8" ht="12">
      <c r="A16" s="6">
        <v>0.25</v>
      </c>
      <c r="B16" s="6">
        <v>-1.1</v>
      </c>
      <c r="E16" s="6">
        <v>0.2</v>
      </c>
      <c r="F16">
        <f t="shared" si="0"/>
        <v>0.25</v>
      </c>
      <c r="G16">
        <f t="shared" si="1"/>
        <v>0.225</v>
      </c>
      <c r="H16" s="6">
        <v>4.4</v>
      </c>
    </row>
    <row r="17" spans="1:8" ht="12">
      <c r="A17" s="6">
        <v>0.3</v>
      </c>
      <c r="B17" s="6">
        <v>-1.3</v>
      </c>
      <c r="E17" s="6">
        <v>0.25</v>
      </c>
      <c r="F17">
        <f t="shared" si="0"/>
        <v>0.3</v>
      </c>
      <c r="G17">
        <f t="shared" si="1"/>
        <v>0.275</v>
      </c>
      <c r="H17" s="6">
        <v>4.5</v>
      </c>
    </row>
    <row r="18" spans="1:10" ht="12">
      <c r="A18" s="6">
        <v>0.35</v>
      </c>
      <c r="B18" s="6">
        <v>-1.1</v>
      </c>
      <c r="C18" s="6" t="s">
        <v>113</v>
      </c>
      <c r="E18" s="6">
        <v>0.3</v>
      </c>
      <c r="F18">
        <f t="shared" si="0"/>
        <v>0.35</v>
      </c>
      <c r="G18">
        <f t="shared" si="1"/>
        <v>0.32499999999999996</v>
      </c>
      <c r="H18" s="6">
        <v>4.5</v>
      </c>
      <c r="I18" s="2"/>
      <c r="J18" s="2"/>
    </row>
    <row r="19" spans="1:10" ht="12">
      <c r="A19" s="6">
        <v>0.4</v>
      </c>
      <c r="B19" s="6">
        <v>-1.4</v>
      </c>
      <c r="E19" s="6">
        <v>0.35</v>
      </c>
      <c r="F19">
        <f t="shared" si="0"/>
        <v>0.4</v>
      </c>
      <c r="G19">
        <f t="shared" si="1"/>
        <v>0.375</v>
      </c>
      <c r="H19" s="6">
        <v>4.9</v>
      </c>
      <c r="I19" s="2"/>
      <c r="J19" s="2"/>
    </row>
    <row r="20" spans="1:10" ht="12">
      <c r="A20" s="6">
        <v>0.45</v>
      </c>
      <c r="B20" s="6">
        <v>-1.5</v>
      </c>
      <c r="E20" s="6">
        <v>0.4</v>
      </c>
      <c r="F20">
        <f t="shared" si="0"/>
        <v>0.45</v>
      </c>
      <c r="G20">
        <f t="shared" si="1"/>
        <v>0.42500000000000004</v>
      </c>
      <c r="H20" s="6"/>
      <c r="I20" s="2"/>
      <c r="J20" s="2"/>
    </row>
    <row r="21" spans="1:10" ht="12">
      <c r="A21" s="6">
        <v>0.5</v>
      </c>
      <c r="B21" s="6">
        <v>-1.7</v>
      </c>
      <c r="E21" s="6">
        <v>0.45</v>
      </c>
      <c r="F21">
        <f t="shared" si="0"/>
        <v>0.5</v>
      </c>
      <c r="G21">
        <f t="shared" si="1"/>
        <v>0.475</v>
      </c>
      <c r="H21" s="6"/>
      <c r="I21" s="2"/>
      <c r="J21" s="2"/>
    </row>
    <row r="22" spans="1:10" ht="12">
      <c r="A22" s="6">
        <v>0.55</v>
      </c>
      <c r="B22" s="6">
        <v>-1.9</v>
      </c>
      <c r="E22" s="6">
        <v>0.5</v>
      </c>
      <c r="F22">
        <f t="shared" si="0"/>
        <v>0.55</v>
      </c>
      <c r="G22">
        <f t="shared" si="1"/>
        <v>0.525</v>
      </c>
      <c r="H22" s="6">
        <v>5.2</v>
      </c>
      <c r="I22" s="2"/>
      <c r="J22" s="2"/>
    </row>
    <row r="23" spans="1:10" ht="12">
      <c r="A23" s="6">
        <v>0.6</v>
      </c>
      <c r="B23" s="6">
        <v>-2</v>
      </c>
      <c r="E23" s="6">
        <v>0.55</v>
      </c>
      <c r="F23">
        <v>0.6</v>
      </c>
      <c r="G23">
        <f t="shared" si="1"/>
        <v>0.575</v>
      </c>
      <c r="H23" s="6">
        <v>5.2</v>
      </c>
      <c r="I23" s="2"/>
      <c r="J23" s="2"/>
    </row>
    <row r="24" spans="1:10" ht="12">
      <c r="A24" s="6">
        <v>0.65</v>
      </c>
      <c r="B24" s="6">
        <v>-2</v>
      </c>
      <c r="E24" s="6">
        <v>0.6</v>
      </c>
      <c r="F24" s="6">
        <v>0.65</v>
      </c>
      <c r="G24">
        <f t="shared" si="1"/>
        <v>0.625</v>
      </c>
      <c r="H24" s="6">
        <v>5.1</v>
      </c>
      <c r="I24" s="2"/>
      <c r="J24" s="2"/>
    </row>
    <row r="25" spans="1:10" ht="12">
      <c r="A25" s="6"/>
      <c r="B25" s="6"/>
      <c r="E25">
        <v>0.65</v>
      </c>
      <c r="F25">
        <v>0.7</v>
      </c>
      <c r="G25">
        <f t="shared" si="1"/>
        <v>0.675</v>
      </c>
      <c r="H25">
        <v>5.2</v>
      </c>
      <c r="I25" s="2"/>
      <c r="J25" s="2"/>
    </row>
    <row r="26" spans="1:10" ht="12">
      <c r="A26" s="6"/>
      <c r="B26" s="6"/>
      <c r="I26" s="2"/>
      <c r="J26" s="2"/>
    </row>
    <row r="27" spans="1:10" ht="12">
      <c r="A27" s="1" t="s">
        <v>51</v>
      </c>
      <c r="B27" s="1" t="s">
        <v>115</v>
      </c>
      <c r="C27" t="s">
        <v>52</v>
      </c>
      <c r="D27" t="s">
        <v>116</v>
      </c>
      <c r="I27" s="2"/>
      <c r="J27" s="2"/>
    </row>
    <row r="28" spans="1:10" s="1" customFormat="1" ht="12">
      <c r="A28" s="1" t="s">
        <v>165</v>
      </c>
      <c r="B28" s="1" t="s">
        <v>166</v>
      </c>
      <c r="C28" s="1" t="s">
        <v>167</v>
      </c>
      <c r="D28" s="1" t="s">
        <v>178</v>
      </c>
      <c r="E28" s="1" t="s">
        <v>169</v>
      </c>
      <c r="F28" s="1" t="s">
        <v>175</v>
      </c>
      <c r="G28" s="1" t="s">
        <v>170</v>
      </c>
      <c r="H28" s="1" t="s">
        <v>163</v>
      </c>
      <c r="I28" s="2"/>
      <c r="J28" s="2"/>
    </row>
    <row r="29" spans="1:10" ht="12">
      <c r="A29" s="2">
        <v>0</v>
      </c>
      <c r="B29" s="2">
        <v>0.05</v>
      </c>
      <c r="C29">
        <f>A29+(B29-A29)/2</f>
        <v>0.025</v>
      </c>
      <c r="D29" s="6">
        <v>222</v>
      </c>
      <c r="E29" s="6">
        <v>69</v>
      </c>
      <c r="F29" s="6">
        <v>3.1</v>
      </c>
      <c r="G29">
        <f>1000*(E29/(1+0.0008*F29))/(E29/(1+0.0008*F29)+D29/(0.917))</f>
        <v>221.37083451063307</v>
      </c>
      <c r="I29" s="2"/>
      <c r="J29" s="2"/>
    </row>
    <row r="30" spans="1:10" ht="12">
      <c r="A30" s="2">
        <v>0.05</v>
      </c>
      <c r="B30" s="2">
        <v>0.1</v>
      </c>
      <c r="C30">
        <f>A30+(B30-A30)/2</f>
        <v>0.07500000000000001</v>
      </c>
      <c r="D30" s="6">
        <v>235</v>
      </c>
      <c r="E30" s="6">
        <v>67</v>
      </c>
      <c r="F30" s="6">
        <v>7.5</v>
      </c>
      <c r="G30">
        <f>1000*(E30/(1+0.0008*F30))/(E30/(1+0.0008*F30)+D30/(0.917))</f>
        <v>206.2756631716071</v>
      </c>
      <c r="H30" s="7"/>
      <c r="I30" s="2"/>
      <c r="J30" s="2"/>
    </row>
    <row r="31" spans="1:10" ht="12">
      <c r="A31" s="2">
        <v>0.1</v>
      </c>
      <c r="B31" s="2">
        <v>0.15</v>
      </c>
      <c r="C31">
        <f>A31+(B31-A31)/2</f>
        <v>0.125</v>
      </c>
      <c r="D31" s="6">
        <v>249</v>
      </c>
      <c r="E31" s="6">
        <v>71</v>
      </c>
      <c r="F31" s="6">
        <v>12.9</v>
      </c>
      <c r="G31">
        <f>1000*(E31/(1+0.0008*F31))/(E31/(1+0.0008*F31)+D31/(0.917))</f>
        <v>205.5945515154447</v>
      </c>
      <c r="I31" s="2"/>
      <c r="J31" s="2"/>
    </row>
    <row r="32" spans="1:7" ht="12">
      <c r="A32" s="2">
        <v>0.15</v>
      </c>
      <c r="B32" s="2">
        <v>0.2</v>
      </c>
      <c r="C32">
        <f>A32+(B32-A32)/2</f>
        <v>0.175</v>
      </c>
      <c r="D32">
        <v>250</v>
      </c>
      <c r="E32">
        <v>56</v>
      </c>
      <c r="F32">
        <v>16.6</v>
      </c>
      <c r="G32">
        <f>1000*(E32/(1+0.0008*F32))/(E32/(1+0.0008*F32)+D32/(0.917))</f>
        <v>168.5484717991808</v>
      </c>
    </row>
    <row r="33" ht="12">
      <c r="O33" s="2"/>
    </row>
    <row r="34" spans="1:15" ht="12">
      <c r="A34" s="1" t="s">
        <v>51</v>
      </c>
      <c r="B34" s="1" t="s">
        <v>117</v>
      </c>
      <c r="C34" t="s">
        <v>118</v>
      </c>
      <c r="D34" t="s">
        <v>119</v>
      </c>
      <c r="O34" s="2"/>
    </row>
    <row r="35" spans="1:15" ht="12">
      <c r="A35" s="1" t="s">
        <v>165</v>
      </c>
      <c r="B35" s="1" t="s">
        <v>166</v>
      </c>
      <c r="C35" s="1" t="s">
        <v>167</v>
      </c>
      <c r="D35" s="1" t="s">
        <v>178</v>
      </c>
      <c r="E35" s="1" t="s">
        <v>169</v>
      </c>
      <c r="F35" s="1" t="s">
        <v>175</v>
      </c>
      <c r="G35" s="1" t="s">
        <v>170</v>
      </c>
      <c r="H35" s="1" t="s">
        <v>163</v>
      </c>
      <c r="O35" s="2"/>
    </row>
    <row r="36" spans="1:15" ht="12">
      <c r="A36" s="6">
        <v>0</v>
      </c>
      <c r="B36" s="6">
        <v>0.05</v>
      </c>
      <c r="C36" s="6">
        <f>A36+(B36-A36)/2</f>
        <v>0.025</v>
      </c>
      <c r="D36" s="6">
        <v>166</v>
      </c>
      <c r="E36" s="6">
        <v>51</v>
      </c>
      <c r="F36" s="6">
        <v>1.3</v>
      </c>
      <c r="G36">
        <f>1000*(E36/(1+0.0008*F36))/(E36/(1+0.0008*F36)+D36/(0.917))</f>
        <v>219.62561785114318</v>
      </c>
      <c r="O36" s="2"/>
    </row>
    <row r="37" spans="1:15" ht="12">
      <c r="A37" s="6">
        <v>0.05</v>
      </c>
      <c r="B37" s="6">
        <v>0.1</v>
      </c>
      <c r="C37" s="6">
        <f>A37+(B37-A37)/2</f>
        <v>0.07500000000000001</v>
      </c>
      <c r="D37" s="6">
        <v>155</v>
      </c>
      <c r="E37" s="6">
        <v>37</v>
      </c>
      <c r="F37" s="6">
        <v>1.9</v>
      </c>
      <c r="G37">
        <f>1000*(E37/(1+0.0008*F37))/(E37/(1+0.0008*F37)+D37/(0.917))</f>
        <v>179.3623119759194</v>
      </c>
      <c r="O37" s="2"/>
    </row>
    <row r="38" spans="1:15" ht="12">
      <c r="A38" s="6">
        <v>0.1</v>
      </c>
      <c r="B38" s="6">
        <v>0.15</v>
      </c>
      <c r="C38" s="6">
        <f>A38+(B38-A38)/2</f>
        <v>0.125</v>
      </c>
      <c r="D38" s="6">
        <v>229</v>
      </c>
      <c r="E38" s="6">
        <v>72</v>
      </c>
      <c r="F38" s="6">
        <v>4.3</v>
      </c>
      <c r="G38">
        <f>1000*(E38/(1+0.0008*F38))/(E38/(1+0.0008*F38)+D38/(0.917))</f>
        <v>223.195994641998</v>
      </c>
      <c r="O38" s="2"/>
    </row>
    <row r="39" spans="1:15" ht="12">
      <c r="A39">
        <v>0.15</v>
      </c>
      <c r="B39">
        <v>0.2</v>
      </c>
      <c r="C39" s="6">
        <f>A39+(B39-A39)/2</f>
        <v>0.175</v>
      </c>
      <c r="D39">
        <v>230</v>
      </c>
      <c r="E39">
        <v>66</v>
      </c>
      <c r="F39">
        <v>9.7</v>
      </c>
      <c r="G39">
        <f>1000*(E39/(1+0.0008*F39))/(E39/(1+0.0008*F39)+D39/(0.917))</f>
        <v>207.0495794145056</v>
      </c>
      <c r="O39" s="2"/>
    </row>
    <row r="40" spans="3:15" ht="12">
      <c r="C40" s="6"/>
      <c r="O40" s="2"/>
    </row>
    <row r="41" spans="1:12" s="1" customFormat="1" ht="12">
      <c r="A41" s="1" t="s">
        <v>171</v>
      </c>
      <c r="L41" s="2"/>
    </row>
    <row r="42" spans="1:12" s="1" customFormat="1" ht="12">
      <c r="A42" s="1" t="s">
        <v>165</v>
      </c>
      <c r="B42" s="1" t="s">
        <v>166</v>
      </c>
      <c r="C42" s="1" t="s">
        <v>167</v>
      </c>
      <c r="D42" s="1" t="s">
        <v>172</v>
      </c>
      <c r="E42" s="1" t="s">
        <v>173</v>
      </c>
      <c r="F42" s="1" t="s">
        <v>175</v>
      </c>
      <c r="G42" s="1" t="s">
        <v>168</v>
      </c>
      <c r="H42" s="1" t="s">
        <v>174</v>
      </c>
      <c r="I42" s="1" t="s">
        <v>163</v>
      </c>
      <c r="L42" s="2"/>
    </row>
    <row r="44" s="1" customFormat="1" ht="12">
      <c r="A44" s="1" t="s">
        <v>176</v>
      </c>
    </row>
    <row r="45" s="1" customFormat="1" ht="12">
      <c r="A45" s="1" t="s">
        <v>184</v>
      </c>
    </row>
    <row r="46" spans="1:9" s="1" customFormat="1" ht="12">
      <c r="A46" s="1" t="s">
        <v>183</v>
      </c>
      <c r="B46" t="s">
        <v>120</v>
      </c>
      <c r="I46" s="6"/>
    </row>
    <row r="47" spans="1:13" ht="12">
      <c r="A47" s="1" t="s">
        <v>187</v>
      </c>
      <c r="B47">
        <v>0.025</v>
      </c>
      <c r="C47">
        <v>0.03</v>
      </c>
      <c r="D47">
        <v>0.035</v>
      </c>
      <c r="E47">
        <v>0.07</v>
      </c>
      <c r="F47">
        <v>0.1</v>
      </c>
      <c r="G47">
        <v>0.1</v>
      </c>
      <c r="H47">
        <v>0.09</v>
      </c>
      <c r="I47" s="6">
        <v>0.05</v>
      </c>
      <c r="J47">
        <v>0.06</v>
      </c>
      <c r="K47">
        <v>0.07</v>
      </c>
      <c r="L47">
        <v>0.04</v>
      </c>
      <c r="M47">
        <v>0.045</v>
      </c>
    </row>
    <row r="48" spans="1:9" ht="12">
      <c r="A48" s="1" t="s">
        <v>46</v>
      </c>
      <c r="B48">
        <v>0.025</v>
      </c>
      <c r="C48">
        <v>0.025</v>
      </c>
      <c r="D48">
        <v>0.07</v>
      </c>
      <c r="E48">
        <v>0.07</v>
      </c>
      <c r="F48">
        <v>0.1</v>
      </c>
      <c r="G48">
        <v>0.08</v>
      </c>
      <c r="H48">
        <v>0.08</v>
      </c>
      <c r="I48" s="6">
        <v>0.01</v>
      </c>
    </row>
    <row r="49" spans="1:9" ht="12">
      <c r="A49" s="1" t="s">
        <v>221</v>
      </c>
      <c r="B49">
        <f>AVERAGE(B47:M48)</f>
        <v>0.05875000000000001</v>
      </c>
      <c r="I49" s="6"/>
    </row>
    <row r="50" spans="1:9" ht="12">
      <c r="A50" s="1" t="s">
        <v>222</v>
      </c>
      <c r="B50">
        <f>STDEV(B47:M48)</f>
        <v>0.02837136250740023</v>
      </c>
      <c r="I50" s="6"/>
    </row>
    <row r="51" spans="1:8" ht="12">
      <c r="A51" s="1" t="s">
        <v>185</v>
      </c>
      <c r="B51">
        <v>0.1</v>
      </c>
      <c r="G51" s="6"/>
      <c r="H51" s="6"/>
    </row>
    <row r="52" spans="1:8" ht="12">
      <c r="A52" s="1" t="s">
        <v>186</v>
      </c>
      <c r="G52" s="6"/>
      <c r="H52" s="6"/>
    </row>
    <row r="53" spans="7:8" ht="12">
      <c r="G53" s="6"/>
      <c r="H53" s="6"/>
    </row>
    <row r="54" ht="12">
      <c r="A54" s="1" t="s">
        <v>47</v>
      </c>
    </row>
    <row r="55" spans="1:9" ht="12">
      <c r="A55" s="1" t="s">
        <v>183</v>
      </c>
      <c r="I55" s="6"/>
    </row>
    <row r="56" spans="1:9" ht="12">
      <c r="A56" s="1" t="s">
        <v>187</v>
      </c>
      <c r="I56" s="6"/>
    </row>
    <row r="57" spans="1:9" ht="12">
      <c r="A57" s="1" t="s">
        <v>46</v>
      </c>
      <c r="I57" s="6"/>
    </row>
    <row r="58" spans="1:9" ht="12">
      <c r="A58" s="1" t="s">
        <v>221</v>
      </c>
      <c r="I58" s="6"/>
    </row>
    <row r="59" spans="1:9" ht="12">
      <c r="A59" s="1" t="s">
        <v>222</v>
      </c>
      <c r="I59" s="6"/>
    </row>
    <row r="60" spans="1:9" ht="12">
      <c r="A60" s="1" t="s">
        <v>185</v>
      </c>
      <c r="I60" s="6"/>
    </row>
    <row r="61" spans="1:9" ht="12">
      <c r="A61" s="1" t="s">
        <v>186</v>
      </c>
      <c r="I61" s="6"/>
    </row>
    <row r="62" ht="12">
      <c r="I62" s="6"/>
    </row>
    <row r="63" ht="12">
      <c r="A63" s="1" t="s">
        <v>48</v>
      </c>
    </row>
    <row r="64" spans="1:9" ht="12">
      <c r="A64" s="1" t="s">
        <v>183</v>
      </c>
      <c r="I64" s="1"/>
    </row>
    <row r="65" spans="1:9" ht="12">
      <c r="A65" s="1" t="s">
        <v>185</v>
      </c>
      <c r="I65" s="1"/>
    </row>
    <row r="66" spans="1:9" ht="12">
      <c r="A66" s="1" t="s">
        <v>186</v>
      </c>
      <c r="I66" s="1"/>
    </row>
    <row r="67" ht="12">
      <c r="I67" s="1"/>
    </row>
    <row r="68" spans="1:9" ht="12">
      <c r="A68" s="1"/>
      <c r="I68" s="1"/>
    </row>
    <row r="69" ht="12">
      <c r="A69" s="1"/>
    </row>
    <row r="70" ht="12">
      <c r="A70" s="1"/>
    </row>
    <row r="71" ht="12">
      <c r="A71" s="1"/>
    </row>
    <row r="72" spans="1:2" ht="12">
      <c r="A72" s="1"/>
      <c r="B72" s="7"/>
    </row>
    <row r="73" ht="12">
      <c r="A73" s="1"/>
    </row>
  </sheetData>
  <printOptions/>
  <pageMargins left="0.75" right="0.75" top="1" bottom="1" header="0.5" footer="0.5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87"/>
  <sheetViews>
    <sheetView zoomScale="75" zoomScaleNormal="75" workbookViewId="0" topLeftCell="A1">
      <selection activeCell="P46" sqref="P46"/>
    </sheetView>
  </sheetViews>
  <sheetFormatPr defaultColWidth="9.00390625" defaultRowHeight="12"/>
  <cols>
    <col min="1" max="1" width="22.125" style="0" customWidth="1"/>
    <col min="2" max="2" width="15.875" style="0" customWidth="1"/>
    <col min="3" max="16384" width="11.375" style="0" customWidth="1"/>
  </cols>
  <sheetData>
    <row r="1" spans="1:24" s="2" customFormat="1" ht="15">
      <c r="A1" s="16" t="s">
        <v>179</v>
      </c>
      <c r="B1" s="17">
        <v>35225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>
      <c r="A2" s="16" t="s">
        <v>180</v>
      </c>
      <c r="B2" s="16" t="s">
        <v>121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5">
      <c r="A3" s="16" t="s">
        <v>181</v>
      </c>
      <c r="B3" s="16">
        <v>71.3273</v>
      </c>
      <c r="C3" s="16">
        <v>-156.7022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">
      <c r="A4" s="16" t="s">
        <v>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">
      <c r="A5" s="16" t="s">
        <v>58</v>
      </c>
      <c r="B5" s="16">
        <v>0.04</v>
      </c>
      <c r="C5" s="23" t="s">
        <v>111</v>
      </c>
      <c r="D5" s="2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>
      <c r="A7" s="16" t="s">
        <v>182</v>
      </c>
      <c r="B7" s="16">
        <v>0.5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>
      <c r="A8" s="16" t="s">
        <v>183</v>
      </c>
      <c r="B8" s="16" t="s">
        <v>217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.75">
      <c r="A10" s="18" t="s">
        <v>51</v>
      </c>
      <c r="B10" s="16" t="s">
        <v>123</v>
      </c>
      <c r="C10" s="16" t="s">
        <v>53</v>
      </c>
      <c r="D10" s="19" t="s">
        <v>183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1" customFormat="1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5">
      <c r="A12" s="16">
        <v>0.05</v>
      </c>
      <c r="B12" s="16">
        <v>0</v>
      </c>
      <c r="C12" s="16"/>
      <c r="D12" s="16"/>
      <c r="E12" s="16">
        <v>0</v>
      </c>
      <c r="F12" s="16">
        <f aca="true" t="shared" si="0" ref="F12:F19">E13</f>
        <v>0.05</v>
      </c>
      <c r="G12" s="16">
        <f>E12+(F12-E12)/2</f>
        <v>0.025</v>
      </c>
      <c r="H12" s="16">
        <v>0.7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5">
      <c r="A13" s="16">
        <v>0.1</v>
      </c>
      <c r="B13" s="16">
        <v>-0.3</v>
      </c>
      <c r="C13" s="16"/>
      <c r="D13" s="16"/>
      <c r="E13" s="16">
        <v>0.05</v>
      </c>
      <c r="F13" s="16">
        <f t="shared" si="0"/>
        <v>0.1</v>
      </c>
      <c r="G13" s="16">
        <f aca="true" t="shared" si="1" ref="G13:G20">E13+(F13-E13)/2</f>
        <v>0.07500000000000001</v>
      </c>
      <c r="H13" s="16">
        <v>0.9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5">
      <c r="A14" s="16">
        <v>0.15</v>
      </c>
      <c r="B14" s="16">
        <v>-0.5</v>
      </c>
      <c r="C14" s="16"/>
      <c r="D14" s="16"/>
      <c r="E14" s="16">
        <v>0.1</v>
      </c>
      <c r="F14" s="16">
        <f t="shared" si="0"/>
        <v>0.15</v>
      </c>
      <c r="G14" s="16">
        <f t="shared" si="1"/>
        <v>0.125</v>
      </c>
      <c r="H14" s="16">
        <v>1.8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5">
      <c r="A15" s="16">
        <v>0.2</v>
      </c>
      <c r="B15" s="16">
        <v>-0.8</v>
      </c>
      <c r="C15" s="16"/>
      <c r="D15" s="16"/>
      <c r="E15" s="16">
        <v>0.15</v>
      </c>
      <c r="F15" s="16">
        <f t="shared" si="0"/>
        <v>0.2</v>
      </c>
      <c r="G15" s="16">
        <f t="shared" si="1"/>
        <v>0.175</v>
      </c>
      <c r="H15" s="16">
        <v>2.7</v>
      </c>
      <c r="I15" s="16">
        <v>-0.44054586802882945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5">
      <c r="A16" s="16">
        <v>0.25</v>
      </c>
      <c r="B16" s="16">
        <v>-0.9</v>
      </c>
      <c r="C16" s="16"/>
      <c r="D16" s="16"/>
      <c r="E16" s="16">
        <v>0.2</v>
      </c>
      <c r="F16" s="16">
        <f t="shared" si="0"/>
        <v>0.25</v>
      </c>
      <c r="G16" s="16">
        <f t="shared" si="1"/>
        <v>0.225</v>
      </c>
      <c r="H16" s="16">
        <v>3.6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">
      <c r="A17" s="16">
        <v>0.3</v>
      </c>
      <c r="B17" s="16">
        <v>-1.1</v>
      </c>
      <c r="C17" s="16"/>
      <c r="D17" s="16"/>
      <c r="E17" s="16">
        <v>0.25</v>
      </c>
      <c r="F17" s="16">
        <f t="shared" si="0"/>
        <v>0.3</v>
      </c>
      <c r="G17" s="16">
        <f t="shared" si="1"/>
        <v>0.275</v>
      </c>
      <c r="H17" s="16">
        <v>3.5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5">
      <c r="A18" s="16">
        <v>0.35</v>
      </c>
      <c r="B18" s="16">
        <v>-1.4</v>
      </c>
      <c r="C18" s="16"/>
      <c r="D18" s="16"/>
      <c r="E18" s="16">
        <v>0.3</v>
      </c>
      <c r="F18" s="16">
        <f t="shared" si="0"/>
        <v>0.35</v>
      </c>
      <c r="G18" s="16">
        <f t="shared" si="1"/>
        <v>0.32499999999999996</v>
      </c>
      <c r="H18" s="16">
        <v>3.6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5">
      <c r="A19" s="16">
        <v>0.4</v>
      </c>
      <c r="B19" s="16">
        <v>-1.5</v>
      </c>
      <c r="C19" s="16"/>
      <c r="D19" s="16"/>
      <c r="E19" s="16">
        <v>0.35</v>
      </c>
      <c r="F19" s="16">
        <f t="shared" si="0"/>
        <v>0.4</v>
      </c>
      <c r="G19" s="16">
        <f t="shared" si="1"/>
        <v>0.375</v>
      </c>
      <c r="H19" s="16">
        <v>4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5">
      <c r="A20" s="16">
        <v>0.45</v>
      </c>
      <c r="B20" s="16">
        <v>-1.5</v>
      </c>
      <c r="C20" s="16"/>
      <c r="D20" s="16"/>
      <c r="E20" s="16">
        <v>0.4</v>
      </c>
      <c r="F20" s="16">
        <v>0.45</v>
      </c>
      <c r="G20" s="16">
        <f t="shared" si="1"/>
        <v>0.42500000000000004</v>
      </c>
      <c r="H20" s="16">
        <v>3.6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5">
      <c r="A21" s="16">
        <v>0.5</v>
      </c>
      <c r="B21" s="16">
        <v>-1.6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5">
      <c r="A22" s="16">
        <v>0.55</v>
      </c>
      <c r="B22" s="16">
        <v>-1.8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5">
      <c r="A23" s="16">
        <v>0.6</v>
      </c>
      <c r="B23" s="16">
        <v>-1.8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5">
      <c r="A24" s="16">
        <v>0.65</v>
      </c>
      <c r="B24" s="16">
        <v>-1.9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5">
      <c r="A25" s="16">
        <v>0.7</v>
      </c>
      <c r="B25" s="16">
        <v>-2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5.75">
      <c r="A27" s="18" t="s">
        <v>51</v>
      </c>
      <c r="B27" s="16" t="s">
        <v>122</v>
      </c>
      <c r="C27" s="16" t="s">
        <v>124</v>
      </c>
      <c r="D27" s="19" t="s">
        <v>125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5.75">
      <c r="A28" s="18" t="s">
        <v>159</v>
      </c>
      <c r="B28" s="18" t="s">
        <v>172</v>
      </c>
      <c r="C28" s="18" t="s">
        <v>163</v>
      </c>
      <c r="D28" s="18"/>
      <c r="E28" s="18" t="s">
        <v>165</v>
      </c>
      <c r="F28" s="18" t="s">
        <v>166</v>
      </c>
      <c r="G28" s="18" t="s">
        <v>167</v>
      </c>
      <c r="H28" s="18" t="s">
        <v>164</v>
      </c>
      <c r="I28" s="18" t="s">
        <v>168</v>
      </c>
      <c r="J28" s="18" t="s">
        <v>163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5">
      <c r="A29" s="16">
        <v>0.05</v>
      </c>
      <c r="B29" s="16">
        <v>-0.1</v>
      </c>
      <c r="C29" s="16"/>
      <c r="D29" s="16"/>
      <c r="E29" s="16">
        <v>0</v>
      </c>
      <c r="F29" s="16">
        <v>0.05</v>
      </c>
      <c r="G29" s="16">
        <f>E29+(F29-E29)/2</f>
        <v>0.025</v>
      </c>
      <c r="H29" s="16">
        <v>0.9</v>
      </c>
      <c r="I29" s="16">
        <v>-2.2546545678099106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5">
      <c r="A30" s="16">
        <v>0.1</v>
      </c>
      <c r="B30" s="16">
        <v>-0.3</v>
      </c>
      <c r="C30" s="16"/>
      <c r="D30" s="16"/>
      <c r="E30" s="16">
        <v>0.05</v>
      </c>
      <c r="F30" s="16">
        <v>0.1</v>
      </c>
      <c r="G30" s="16">
        <f aca="true" t="shared" si="2" ref="G30:G39">E30+(F30-E30)/2</f>
        <v>0.07500000000000001</v>
      </c>
      <c r="H30" s="16">
        <v>1.3</v>
      </c>
      <c r="I30" s="16">
        <v>-1.1755640712936213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5">
      <c r="A31" s="16">
        <v>0.15</v>
      </c>
      <c r="B31" s="16">
        <v>-0.4</v>
      </c>
      <c r="C31" s="16"/>
      <c r="D31" s="16"/>
      <c r="E31" s="16">
        <v>0.1</v>
      </c>
      <c r="F31" s="16">
        <v>0.15</v>
      </c>
      <c r="G31" s="16">
        <f t="shared" si="2"/>
        <v>0.125</v>
      </c>
      <c r="H31" s="16">
        <v>1.9</v>
      </c>
      <c r="I31" s="16">
        <v>0.1289187100772713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5">
      <c r="A32" s="16">
        <v>0.2</v>
      </c>
      <c r="B32" s="16">
        <v>-0.7</v>
      </c>
      <c r="C32" s="16"/>
      <c r="D32" s="16"/>
      <c r="E32" s="16">
        <v>0.15</v>
      </c>
      <c r="F32" s="16">
        <v>0.2</v>
      </c>
      <c r="G32" s="16">
        <f t="shared" si="2"/>
        <v>0.175</v>
      </c>
      <c r="H32" s="16">
        <v>2.8</v>
      </c>
      <c r="I32" s="16">
        <v>0.19972779071743452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5">
      <c r="A33" s="16">
        <v>0.25</v>
      </c>
      <c r="B33" s="16">
        <v>-0.9</v>
      </c>
      <c r="C33" s="16"/>
      <c r="D33" s="16"/>
      <c r="E33" s="16">
        <v>0.2</v>
      </c>
      <c r="F33" s="16">
        <v>0.25</v>
      </c>
      <c r="G33" s="16">
        <f t="shared" si="2"/>
        <v>0.225</v>
      </c>
      <c r="H33" s="16">
        <v>3.2</v>
      </c>
      <c r="I33" s="16">
        <v>0.06110156242190379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5">
      <c r="A34" s="16">
        <v>0.3</v>
      </c>
      <c r="B34" s="16">
        <v>-0.9</v>
      </c>
      <c r="C34" s="16"/>
      <c r="D34" s="16"/>
      <c r="E34" s="16">
        <v>0.25</v>
      </c>
      <c r="F34" s="16">
        <v>0.3</v>
      </c>
      <c r="G34" s="16">
        <f t="shared" si="2"/>
        <v>0.275</v>
      </c>
      <c r="H34" s="16">
        <v>3.3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5">
      <c r="A35" s="16">
        <v>0.35</v>
      </c>
      <c r="B35" s="16">
        <v>-1.1</v>
      </c>
      <c r="C35" s="16"/>
      <c r="D35" s="16"/>
      <c r="E35" s="16">
        <v>0.3</v>
      </c>
      <c r="F35" s="16">
        <v>0.35</v>
      </c>
      <c r="G35" s="16">
        <f t="shared" si="2"/>
        <v>0.32499999999999996</v>
      </c>
      <c r="H35" s="16">
        <v>3.1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5">
      <c r="A36" s="16">
        <v>0.4</v>
      </c>
      <c r="B36" s="16">
        <v>-1.2</v>
      </c>
      <c r="C36" s="16"/>
      <c r="D36" s="16"/>
      <c r="E36" s="16">
        <v>0.35</v>
      </c>
      <c r="F36" s="16">
        <v>0.4</v>
      </c>
      <c r="G36" s="16">
        <f t="shared" si="2"/>
        <v>0.375</v>
      </c>
      <c r="H36" s="16">
        <v>4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5">
      <c r="A37" s="16">
        <v>0.45</v>
      </c>
      <c r="B37" s="16">
        <v>-1.3</v>
      </c>
      <c r="C37" s="16"/>
      <c r="D37" s="16"/>
      <c r="E37" s="16">
        <v>0.4</v>
      </c>
      <c r="F37" s="16">
        <v>0.45</v>
      </c>
      <c r="G37" s="16">
        <f t="shared" si="2"/>
        <v>0.42500000000000004</v>
      </c>
      <c r="H37" s="16">
        <v>4.2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5">
      <c r="A38" s="16">
        <v>0.5</v>
      </c>
      <c r="B38" s="16">
        <v>-1.4</v>
      </c>
      <c r="C38" s="16"/>
      <c r="D38" s="16"/>
      <c r="E38" s="16">
        <v>0.45</v>
      </c>
      <c r="F38" s="16">
        <v>0.5</v>
      </c>
      <c r="G38" s="16">
        <f t="shared" si="2"/>
        <v>0.475</v>
      </c>
      <c r="H38" s="16">
        <v>3.7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5">
      <c r="A39" s="16"/>
      <c r="B39" s="16"/>
      <c r="C39" s="16"/>
      <c r="D39" s="16"/>
      <c r="E39" s="16">
        <v>0.5</v>
      </c>
      <c r="F39" s="16">
        <v>0.55</v>
      </c>
      <c r="G39" s="16">
        <f t="shared" si="2"/>
        <v>0.525</v>
      </c>
      <c r="H39" s="16">
        <v>4.2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5.75">
      <c r="A41" s="18" t="s">
        <v>51</v>
      </c>
      <c r="B41" s="18" t="s">
        <v>128</v>
      </c>
      <c r="C41" s="16" t="s">
        <v>52</v>
      </c>
      <c r="D41" s="16" t="s">
        <v>129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1" customFormat="1" ht="15.75">
      <c r="A42" s="18" t="s">
        <v>165</v>
      </c>
      <c r="B42" s="18" t="s">
        <v>166</v>
      </c>
      <c r="C42" s="18" t="s">
        <v>167</v>
      </c>
      <c r="D42" s="18" t="s">
        <v>178</v>
      </c>
      <c r="E42" s="18" t="s">
        <v>169</v>
      </c>
      <c r="F42" s="18" t="s">
        <v>175</v>
      </c>
      <c r="G42" s="18" t="s">
        <v>170</v>
      </c>
      <c r="H42" s="18" t="s">
        <v>168</v>
      </c>
      <c r="I42" s="18" t="s">
        <v>163</v>
      </c>
      <c r="J42" s="16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ht="15">
      <c r="A43" s="16">
        <v>0</v>
      </c>
      <c r="B43" s="16">
        <v>0.05</v>
      </c>
      <c r="C43" s="16">
        <f>A43+(B43-A43)/2</f>
        <v>0.025</v>
      </c>
      <c r="D43" s="16">
        <v>143</v>
      </c>
      <c r="E43" s="16">
        <v>66</v>
      </c>
      <c r="F43" s="16">
        <v>6.7</v>
      </c>
      <c r="G43" s="16">
        <f>1000*(E43/(1+0.0008*F43))/(E43/(1+0.0008*F43)+D43/(0.917))</f>
        <v>296.2575275903957</v>
      </c>
      <c r="H43" s="16">
        <v>-16.857282155602427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5">
      <c r="A44" s="16">
        <v>0.05</v>
      </c>
      <c r="B44" s="16">
        <v>0.1</v>
      </c>
      <c r="C44" s="16">
        <f>A44+(B44-A44)/2</f>
        <v>0.07500000000000001</v>
      </c>
      <c r="D44" s="16">
        <v>172</v>
      </c>
      <c r="E44" s="16">
        <v>35</v>
      </c>
      <c r="F44" s="16">
        <v>2.1</v>
      </c>
      <c r="G44" s="16">
        <f>1000*(E44/(1+0.0008*F44))/(E44/(1+0.0008*F44)+D44/(0.917))</f>
        <v>157.03287087695145</v>
      </c>
      <c r="H44" s="16">
        <v>-7.47258569329348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5">
      <c r="A45" s="16">
        <v>0.1</v>
      </c>
      <c r="B45" s="16">
        <v>0.15</v>
      </c>
      <c r="C45" s="16">
        <f>A45+(B45-A45)/2</f>
        <v>0.125</v>
      </c>
      <c r="D45" s="16">
        <v>175</v>
      </c>
      <c r="E45" s="16">
        <v>55</v>
      </c>
      <c r="F45" s="16">
        <v>10.3</v>
      </c>
      <c r="G45" s="16">
        <f>1000*(E45/(1+0.0008*F45))/(E45/(1+0.0008*F45)+D45/(0.917))</f>
        <v>222.30107062417082</v>
      </c>
      <c r="H45" s="16">
        <v>-2.77026435218969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5">
      <c r="A46" s="16">
        <v>0.15</v>
      </c>
      <c r="B46" s="16">
        <v>0.2</v>
      </c>
      <c r="C46" s="16">
        <f>A46+(B46-A46)/2</f>
        <v>0.175</v>
      </c>
      <c r="D46" s="16">
        <v>166</v>
      </c>
      <c r="E46" s="16">
        <v>61</v>
      </c>
      <c r="F46" s="16">
        <v>13.5</v>
      </c>
      <c r="G46" s="16">
        <f>1000*(E46/(1+0.0008*F46))/(E46/(1+0.0008*F46)+D46/(0.917))</f>
        <v>250.0203370315443</v>
      </c>
      <c r="H46" s="16">
        <v>-1.9335204274418465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5.75">
      <c r="A48" s="18" t="s">
        <v>51</v>
      </c>
      <c r="B48" s="18" t="s">
        <v>126</v>
      </c>
      <c r="C48" s="16" t="s">
        <v>118</v>
      </c>
      <c r="D48" s="16" t="s">
        <v>127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15.75">
      <c r="A49" s="18" t="s">
        <v>165</v>
      </c>
      <c r="B49" s="18" t="s">
        <v>166</v>
      </c>
      <c r="C49" s="18" t="s">
        <v>167</v>
      </c>
      <c r="D49" s="18" t="s">
        <v>178</v>
      </c>
      <c r="E49" s="18" t="s">
        <v>169</v>
      </c>
      <c r="F49" s="18" t="s">
        <v>175</v>
      </c>
      <c r="G49" s="18" t="s">
        <v>170</v>
      </c>
      <c r="H49" s="18" t="s">
        <v>168</v>
      </c>
      <c r="I49" s="18" t="s">
        <v>163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5">
      <c r="A50" s="16">
        <v>0</v>
      </c>
      <c r="B50" s="16">
        <v>0.05</v>
      </c>
      <c r="C50" s="16">
        <f>A50+(B50-A50)/2</f>
        <v>0.025</v>
      </c>
      <c r="D50" s="16">
        <v>115</v>
      </c>
      <c r="E50" s="16">
        <v>33</v>
      </c>
      <c r="F50" s="16">
        <v>1.7</v>
      </c>
      <c r="G50" s="16">
        <f>1000*(E50/(1+0.0008*F50))/(E50/(1+0.0008*F50)+D50/(0.917))</f>
        <v>208.0975179036346</v>
      </c>
      <c r="H50" s="16">
        <v>-6.910102292151904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5">
      <c r="A51" s="16">
        <v>0.05</v>
      </c>
      <c r="B51" s="16">
        <v>0.1</v>
      </c>
      <c r="C51" s="16">
        <f>A51+(B51-A51)/2</f>
        <v>0.07500000000000001</v>
      </c>
      <c r="D51" s="16">
        <v>110</v>
      </c>
      <c r="E51" s="16">
        <v>47</v>
      </c>
      <c r="F51" s="16">
        <v>2.5</v>
      </c>
      <c r="G51" s="16">
        <f>1000*(E51/(1+0.0008*F51))/(E51/(1+0.0008*F51)+D51/(0.917))</f>
        <v>281.10671214917915</v>
      </c>
      <c r="H51" s="16">
        <v>-5.781146245889021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15">
      <c r="A52" s="16">
        <v>0.1</v>
      </c>
      <c r="B52" s="16">
        <v>0.15</v>
      </c>
      <c r="C52" s="16">
        <f>A52+(B52-A52)/2</f>
        <v>0.125</v>
      </c>
      <c r="D52" s="16">
        <v>179</v>
      </c>
      <c r="E52" s="16">
        <v>69</v>
      </c>
      <c r="F52" s="16">
        <v>6.9</v>
      </c>
      <c r="G52" s="16">
        <f>1000*(E52/(1+0.0008*F52))/(E52/(1+0.0008*F52)+D52/(0.917))</f>
        <v>260.1032602502628</v>
      </c>
      <c r="H52" s="16">
        <v>-2.3324448254145964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5">
      <c r="A53" s="16">
        <v>0.15</v>
      </c>
      <c r="B53" s="16">
        <v>0.2</v>
      </c>
      <c r="C53" s="16">
        <f>A53+(B53-A53)/2</f>
        <v>0.175</v>
      </c>
      <c r="D53" s="16">
        <v>183</v>
      </c>
      <c r="E53" s="16">
        <v>63</v>
      </c>
      <c r="F53" s="16">
        <v>12</v>
      </c>
      <c r="G53" s="16">
        <f>1000*(E53/(1+0.0008*F53))/(E53/(1+0.0008*F53)+D53/(0.917))</f>
        <v>238.20362036846907</v>
      </c>
      <c r="H53" s="16">
        <v>-0.9441879204694263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1" customFormat="1" ht="15.75">
      <c r="A55" s="18" t="s">
        <v>171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6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1:24" s="1" customFormat="1" ht="15.75">
      <c r="A56" s="18" t="s">
        <v>165</v>
      </c>
      <c r="B56" s="18" t="s">
        <v>166</v>
      </c>
      <c r="C56" s="18" t="s">
        <v>167</v>
      </c>
      <c r="D56" s="18" t="s">
        <v>172</v>
      </c>
      <c r="E56" s="18" t="s">
        <v>173</v>
      </c>
      <c r="F56" s="18" t="s">
        <v>175</v>
      </c>
      <c r="G56" s="18" t="s">
        <v>168</v>
      </c>
      <c r="H56" s="18" t="s">
        <v>174</v>
      </c>
      <c r="I56" s="18" t="s">
        <v>163</v>
      </c>
      <c r="J56" s="18"/>
      <c r="K56" s="18"/>
      <c r="L56" s="16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1:24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s="1" customFormat="1" ht="15.75">
      <c r="A58" s="18" t="s">
        <v>176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1:24" s="1" customFormat="1" ht="15.75">
      <c r="A59" s="18" t="s">
        <v>184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:24" s="1" customFormat="1" ht="15.75">
      <c r="A60" s="18" t="s">
        <v>183</v>
      </c>
      <c r="B60" s="16" t="s">
        <v>253</v>
      </c>
      <c r="C60" s="18"/>
      <c r="D60" s="18"/>
      <c r="E60" s="18"/>
      <c r="F60" s="18"/>
      <c r="G60" s="18"/>
      <c r="H60" s="18"/>
      <c r="I60" s="16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:24" ht="15.75">
      <c r="A61" s="18" t="s">
        <v>187</v>
      </c>
      <c r="B61" s="16">
        <v>0</v>
      </c>
      <c r="C61" s="16">
        <v>0.06</v>
      </c>
      <c r="D61" s="16">
        <v>0.04</v>
      </c>
      <c r="E61" s="16">
        <v>0.08</v>
      </c>
      <c r="F61" s="16">
        <v>0.07</v>
      </c>
      <c r="G61" s="16">
        <v>0.06</v>
      </c>
      <c r="H61" s="16">
        <v>0.07</v>
      </c>
      <c r="I61" s="16">
        <v>0.05</v>
      </c>
      <c r="J61" s="16">
        <v>0.08</v>
      </c>
      <c r="K61" s="16">
        <v>0.09</v>
      </c>
      <c r="L61" s="16">
        <v>0.12</v>
      </c>
      <c r="M61" s="16">
        <v>0.1</v>
      </c>
      <c r="N61" s="16">
        <v>0.11</v>
      </c>
      <c r="O61" s="16">
        <v>0.11</v>
      </c>
      <c r="P61" s="16">
        <v>0.1</v>
      </c>
      <c r="Q61" s="16">
        <v>0.08</v>
      </c>
      <c r="R61" s="16">
        <v>0.09</v>
      </c>
      <c r="S61" s="16">
        <v>0.09</v>
      </c>
      <c r="T61" s="16">
        <v>0.08</v>
      </c>
      <c r="U61" s="16">
        <v>0.07</v>
      </c>
      <c r="V61" s="16">
        <v>0.05</v>
      </c>
      <c r="W61" s="16">
        <v>0.05</v>
      </c>
      <c r="X61" s="16">
        <v>0.02</v>
      </c>
    </row>
    <row r="62" spans="1:24" ht="15.75">
      <c r="A62" s="18" t="s">
        <v>46</v>
      </c>
      <c r="B62" s="16">
        <v>0</v>
      </c>
      <c r="C62" s="16">
        <v>0.04</v>
      </c>
      <c r="D62" s="16">
        <v>0.07</v>
      </c>
      <c r="E62" s="16">
        <v>0.09</v>
      </c>
      <c r="F62" s="16">
        <v>0.1</v>
      </c>
      <c r="G62" s="16">
        <v>0.1</v>
      </c>
      <c r="H62" s="16">
        <v>0.12</v>
      </c>
      <c r="I62" s="16">
        <v>0.08</v>
      </c>
      <c r="J62" s="16">
        <v>0.09</v>
      </c>
      <c r="K62" s="16">
        <v>0.06</v>
      </c>
      <c r="L62" s="16">
        <v>0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ht="15.75">
      <c r="A63" s="18" t="s">
        <v>221</v>
      </c>
      <c r="B63" s="16">
        <f>AVERAGE(B61:X61,B61:L62)</f>
        <v>0.06977777777777779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5.75">
      <c r="A64" s="18" t="s">
        <v>222</v>
      </c>
      <c r="B64" s="16">
        <f>STDEV(B61:X61,B61:L62)</f>
        <v>0.03172960253088073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5.75">
      <c r="A65" s="18" t="s">
        <v>185</v>
      </c>
      <c r="B65" s="16">
        <v>0.1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ht="15.75">
      <c r="A66" s="18" t="s">
        <v>186</v>
      </c>
      <c r="B66" s="16">
        <v>-18.427049661625198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ht="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ht="15.75">
      <c r="A68" s="18" t="s">
        <v>47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ht="15.75">
      <c r="A69" s="18" t="s">
        <v>183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ht="15.75">
      <c r="A70" s="18" t="s">
        <v>187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ht="15.75">
      <c r="A71" s="18" t="s">
        <v>46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1:24" ht="15.75">
      <c r="A72" s="18" t="s">
        <v>221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" ht="15.75">
      <c r="A73" s="18" t="s">
        <v>222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ht="15.75">
      <c r="A74" s="18" t="s">
        <v>185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 ht="15.75">
      <c r="A75" s="18" t="s">
        <v>186</v>
      </c>
      <c r="B75" s="16">
        <v>-12.970761208352911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24" ht="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24" ht="15.75">
      <c r="A77" s="18" t="s">
        <v>48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 ht="15.75">
      <c r="A78" s="18" t="s">
        <v>183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:24" ht="15.75">
      <c r="A79" s="18" t="s">
        <v>185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ht="15.75">
      <c r="A80" s="18" t="s">
        <v>186</v>
      </c>
      <c r="B80" s="16">
        <v>-13.084454661775144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ht="15.75">
      <c r="A82" s="18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ht="15.75">
      <c r="A83" s="18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ht="15.75">
      <c r="A84" s="18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ht="15.75">
      <c r="A85" s="18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 ht="15.75">
      <c r="A86" s="18"/>
      <c r="B86" s="23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ht="12">
      <c r="A87" s="1"/>
    </row>
  </sheetData>
  <printOptions/>
  <pageMargins left="0.75" right="0.75" top="1" bottom="1" header="0.5" footer="0.5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92"/>
  <sheetViews>
    <sheetView workbookViewId="0" topLeftCell="A1">
      <selection activeCell="O42" sqref="O42"/>
    </sheetView>
  </sheetViews>
  <sheetFormatPr defaultColWidth="9.00390625" defaultRowHeight="12"/>
  <cols>
    <col min="1" max="1" width="15.875" style="0" customWidth="1"/>
    <col min="2" max="16384" width="11.375" style="0" customWidth="1"/>
  </cols>
  <sheetData>
    <row r="1" spans="1:2" s="2" customFormat="1" ht="12">
      <c r="A1" s="2" t="s">
        <v>179</v>
      </c>
      <c r="B1" s="4">
        <v>35226</v>
      </c>
    </row>
    <row r="2" spans="1:13" ht="12">
      <c r="A2" t="s">
        <v>180</v>
      </c>
      <c r="B2" t="s">
        <v>218</v>
      </c>
      <c r="F2" s="2"/>
      <c r="G2" s="2"/>
      <c r="H2" s="2"/>
      <c r="I2" s="2"/>
      <c r="J2" s="2"/>
      <c r="K2" s="2"/>
      <c r="L2" s="2"/>
      <c r="M2" s="2"/>
    </row>
    <row r="3" spans="1:13" ht="12">
      <c r="A3" t="s">
        <v>181</v>
      </c>
      <c r="B3">
        <v>71.3273</v>
      </c>
      <c r="C3">
        <v>-156.7022</v>
      </c>
      <c r="F3" s="2"/>
      <c r="G3" s="2"/>
      <c r="H3" s="2"/>
      <c r="I3" s="2"/>
      <c r="J3" s="2"/>
      <c r="K3" s="2"/>
      <c r="L3" s="2"/>
      <c r="M3" s="2"/>
    </row>
    <row r="4" spans="1:13" ht="12">
      <c r="A4" t="s">
        <v>57</v>
      </c>
      <c r="F4" s="2"/>
      <c r="G4" s="2"/>
      <c r="H4" s="2"/>
      <c r="I4" s="2"/>
      <c r="J4" s="2"/>
      <c r="K4" s="2"/>
      <c r="L4" s="2"/>
      <c r="M4" s="2"/>
    </row>
    <row r="5" spans="1:13" ht="12">
      <c r="A5" t="s">
        <v>58</v>
      </c>
      <c r="B5">
        <v>0.05</v>
      </c>
      <c r="C5" s="7" t="s">
        <v>111</v>
      </c>
      <c r="D5" s="7"/>
      <c r="I5" s="2"/>
      <c r="J5" s="2"/>
      <c r="K5" s="2"/>
      <c r="L5" s="2"/>
      <c r="M5" s="2"/>
    </row>
    <row r="6" spans="1:12" ht="12">
      <c r="A6" t="s">
        <v>213</v>
      </c>
      <c r="H6" s="2"/>
      <c r="I6" s="2"/>
      <c r="J6" s="2"/>
      <c r="K6" s="2"/>
      <c r="L6" s="2"/>
    </row>
    <row r="7" spans="1:12" ht="12">
      <c r="A7" t="s">
        <v>182</v>
      </c>
      <c r="B7">
        <v>0.5</v>
      </c>
      <c r="H7" s="2"/>
      <c r="I7" s="2"/>
      <c r="J7" s="2"/>
      <c r="K7" s="2"/>
      <c r="L7" s="2"/>
    </row>
    <row r="8" spans="1:2" ht="12">
      <c r="A8" t="s">
        <v>183</v>
      </c>
      <c r="B8" t="s">
        <v>217</v>
      </c>
    </row>
    <row r="10" spans="1:4" ht="12">
      <c r="A10" s="1" t="s">
        <v>51</v>
      </c>
      <c r="B10" s="1" t="s">
        <v>220</v>
      </c>
      <c r="C10" t="s">
        <v>53</v>
      </c>
      <c r="D10" s="3" t="s">
        <v>183</v>
      </c>
    </row>
    <row r="11" spans="1:10" s="1" customFormat="1" ht="12">
      <c r="A11" s="1" t="s">
        <v>159</v>
      </c>
      <c r="B11" s="1" t="s">
        <v>172</v>
      </c>
      <c r="C11" s="1" t="s">
        <v>163</v>
      </c>
      <c r="E11" s="1" t="s">
        <v>165</v>
      </c>
      <c r="F11" s="1" t="s">
        <v>166</v>
      </c>
      <c r="G11" s="1" t="s">
        <v>167</v>
      </c>
      <c r="H11" s="1" t="s">
        <v>164</v>
      </c>
      <c r="I11" s="1" t="s">
        <v>168</v>
      </c>
      <c r="J11" s="1" t="s">
        <v>163</v>
      </c>
    </row>
    <row r="12" spans="1:9" ht="12">
      <c r="A12" s="6">
        <v>0.05</v>
      </c>
      <c r="B12" s="6">
        <v>-0.2</v>
      </c>
      <c r="C12" s="6"/>
      <c r="E12" s="2">
        <v>0</v>
      </c>
      <c r="F12">
        <f aca="true" t="shared" si="0" ref="F12:F19">E13</f>
        <v>0.05</v>
      </c>
      <c r="G12">
        <f aca="true" t="shared" si="1" ref="G12:G20">E12+(F12-E12)/2</f>
        <v>0.025</v>
      </c>
      <c r="H12" s="6">
        <v>0.3</v>
      </c>
      <c r="I12" s="2"/>
    </row>
    <row r="13" spans="1:8" ht="12">
      <c r="A13" s="6">
        <v>0.1</v>
      </c>
      <c r="B13" s="6">
        <v>-0.5</v>
      </c>
      <c r="C13" s="6"/>
      <c r="E13" s="2">
        <v>0.05</v>
      </c>
      <c r="F13">
        <f t="shared" si="0"/>
        <v>0.1</v>
      </c>
      <c r="G13">
        <f t="shared" si="1"/>
        <v>0.07500000000000001</v>
      </c>
      <c r="H13" s="6">
        <v>1.2</v>
      </c>
    </row>
    <row r="14" spans="1:8" ht="12">
      <c r="A14" s="6">
        <v>0.15</v>
      </c>
      <c r="B14" s="6">
        <v>-0.7</v>
      </c>
      <c r="C14" s="6"/>
      <c r="E14" s="2">
        <v>0.1</v>
      </c>
      <c r="F14">
        <f t="shared" si="0"/>
        <v>0.15</v>
      </c>
      <c r="G14">
        <f t="shared" si="1"/>
        <v>0.125</v>
      </c>
      <c r="H14" s="6">
        <v>2.6</v>
      </c>
    </row>
    <row r="15" spans="1:8" ht="12">
      <c r="A15" s="6">
        <v>0.2</v>
      </c>
      <c r="B15" s="6">
        <v>-1</v>
      </c>
      <c r="C15" s="6"/>
      <c r="E15" s="2">
        <v>0.15</v>
      </c>
      <c r="F15">
        <f t="shared" si="0"/>
        <v>0.2</v>
      </c>
      <c r="G15">
        <f t="shared" si="1"/>
        <v>0.175</v>
      </c>
      <c r="H15" s="6">
        <v>3.2</v>
      </c>
    </row>
    <row r="16" spans="1:8" ht="12">
      <c r="A16" s="6">
        <v>0.25</v>
      </c>
      <c r="B16" s="6">
        <v>-1.2</v>
      </c>
      <c r="C16" s="6"/>
      <c r="E16" s="2">
        <v>0.2</v>
      </c>
      <c r="F16">
        <f t="shared" si="0"/>
        <v>0.25</v>
      </c>
      <c r="G16">
        <f t="shared" si="1"/>
        <v>0.225</v>
      </c>
      <c r="H16" s="6">
        <v>3.9</v>
      </c>
    </row>
    <row r="17" spans="1:8" ht="12">
      <c r="A17" s="6">
        <v>0.3</v>
      </c>
      <c r="B17" s="6">
        <v>-1.3</v>
      </c>
      <c r="C17" s="6"/>
      <c r="E17" s="2">
        <v>0.25</v>
      </c>
      <c r="F17">
        <f t="shared" si="0"/>
        <v>0.3</v>
      </c>
      <c r="G17">
        <f t="shared" si="1"/>
        <v>0.275</v>
      </c>
      <c r="H17" s="6">
        <v>4.3</v>
      </c>
    </row>
    <row r="18" spans="1:10" ht="12">
      <c r="A18" s="6">
        <v>0.35</v>
      </c>
      <c r="B18" s="6">
        <v>-1.4</v>
      </c>
      <c r="C18" s="6"/>
      <c r="E18" s="2">
        <v>0.3</v>
      </c>
      <c r="F18">
        <f t="shared" si="0"/>
        <v>0.35</v>
      </c>
      <c r="G18">
        <f t="shared" si="1"/>
        <v>0.32499999999999996</v>
      </c>
      <c r="H18" s="6">
        <v>3.7</v>
      </c>
      <c r="I18" s="2"/>
      <c r="J18" s="2"/>
    </row>
    <row r="19" spans="1:10" ht="12">
      <c r="A19" s="6">
        <v>0.4</v>
      </c>
      <c r="B19" s="6">
        <v>-1.6</v>
      </c>
      <c r="C19" s="6"/>
      <c r="E19" s="2">
        <v>0.35</v>
      </c>
      <c r="F19">
        <f t="shared" si="0"/>
        <v>0.4</v>
      </c>
      <c r="G19">
        <f t="shared" si="1"/>
        <v>0.375</v>
      </c>
      <c r="H19" s="6">
        <v>3.6</v>
      </c>
      <c r="I19" s="2"/>
      <c r="J19" s="2"/>
    </row>
    <row r="20" spans="1:10" ht="12">
      <c r="A20" s="6">
        <v>0.45</v>
      </c>
      <c r="B20" s="6">
        <v>-1.6</v>
      </c>
      <c r="C20" s="6"/>
      <c r="E20" s="2">
        <v>0.4</v>
      </c>
      <c r="F20">
        <v>0.45</v>
      </c>
      <c r="G20">
        <f t="shared" si="1"/>
        <v>0.42500000000000004</v>
      </c>
      <c r="H20" s="6">
        <v>4.3</v>
      </c>
      <c r="I20" s="2"/>
      <c r="J20" s="2"/>
    </row>
    <row r="21" spans="1:10" ht="12">
      <c r="A21" s="6">
        <v>0.5</v>
      </c>
      <c r="B21" s="6">
        <v>-1.7</v>
      </c>
      <c r="E21" s="2"/>
      <c r="H21" s="2"/>
      <c r="I21" s="2"/>
      <c r="J21" s="2"/>
    </row>
    <row r="22" spans="1:10" ht="12">
      <c r="A22" s="6">
        <v>0.55</v>
      </c>
      <c r="B22" s="6">
        <v>-1.8</v>
      </c>
      <c r="E22" s="2"/>
      <c r="H22" s="2"/>
      <c r="I22" s="2"/>
      <c r="J22" s="2"/>
    </row>
    <row r="23" spans="1:10" ht="12">
      <c r="A23">
        <v>0.6</v>
      </c>
      <c r="B23">
        <v>-1.9</v>
      </c>
      <c r="E23" s="2"/>
      <c r="H23" s="2"/>
      <c r="I23" s="2"/>
      <c r="J23" s="2"/>
    </row>
    <row r="24" spans="1:10" ht="12">
      <c r="A24" s="2"/>
      <c r="B24" s="2"/>
      <c r="I24" s="2"/>
      <c r="J24" s="2"/>
    </row>
    <row r="25" spans="1:4" ht="12">
      <c r="A25" s="1" t="s">
        <v>51</v>
      </c>
      <c r="B25" s="1" t="s">
        <v>219</v>
      </c>
      <c r="C25" t="s">
        <v>124</v>
      </c>
      <c r="D25" s="3" t="s">
        <v>133</v>
      </c>
    </row>
    <row r="26" spans="1:10" ht="12">
      <c r="A26" s="1" t="s">
        <v>159</v>
      </c>
      <c r="B26" s="1" t="s">
        <v>172</v>
      </c>
      <c r="C26" s="1" t="s">
        <v>163</v>
      </c>
      <c r="D26" s="1"/>
      <c r="E26" s="1" t="s">
        <v>165</v>
      </c>
      <c r="F26" s="1" t="s">
        <v>166</v>
      </c>
      <c r="G26" s="1" t="s">
        <v>167</v>
      </c>
      <c r="H26" s="1" t="s">
        <v>164</v>
      </c>
      <c r="I26" s="1" t="s">
        <v>168</v>
      </c>
      <c r="J26" s="1" t="s">
        <v>163</v>
      </c>
    </row>
    <row r="27" spans="1:9" ht="12">
      <c r="A27" s="6">
        <v>0.05</v>
      </c>
      <c r="B27" s="6">
        <v>-0.2</v>
      </c>
      <c r="E27" s="2">
        <v>0</v>
      </c>
      <c r="F27" s="2">
        <v>0.05</v>
      </c>
      <c r="G27">
        <f aca="true" t="shared" si="2" ref="G27:G35">E27+(F27-E27)/2</f>
        <v>0.025</v>
      </c>
      <c r="H27" s="6">
        <v>0.6</v>
      </c>
      <c r="I27" s="6"/>
    </row>
    <row r="28" spans="1:9" ht="12">
      <c r="A28" s="6">
        <v>0.1</v>
      </c>
      <c r="B28" s="6">
        <v>-0.4</v>
      </c>
      <c r="E28" s="2">
        <v>0.05</v>
      </c>
      <c r="F28" s="2">
        <v>0.1</v>
      </c>
      <c r="G28">
        <f t="shared" si="2"/>
        <v>0.07500000000000001</v>
      </c>
      <c r="H28" s="6">
        <v>1.2</v>
      </c>
      <c r="I28" s="6"/>
    </row>
    <row r="29" spans="1:9" ht="12">
      <c r="A29" s="6">
        <v>0.15</v>
      </c>
      <c r="B29" s="6">
        <v>-0.7</v>
      </c>
      <c r="E29" s="2">
        <v>0.1</v>
      </c>
      <c r="F29" s="2">
        <v>0.15</v>
      </c>
      <c r="G29">
        <f t="shared" si="2"/>
        <v>0.125</v>
      </c>
      <c r="H29" s="6">
        <v>2.7</v>
      </c>
      <c r="I29" s="6"/>
    </row>
    <row r="30" spans="1:9" ht="12">
      <c r="A30" s="6">
        <v>0.2</v>
      </c>
      <c r="B30" s="6">
        <v>-0.9</v>
      </c>
      <c r="E30" s="2">
        <v>0.15</v>
      </c>
      <c r="F30" s="2">
        <v>0.2</v>
      </c>
      <c r="G30">
        <f t="shared" si="2"/>
        <v>0.175</v>
      </c>
      <c r="H30" s="6">
        <v>3.9</v>
      </c>
      <c r="I30" s="6"/>
    </row>
    <row r="31" spans="1:9" ht="12">
      <c r="A31" s="6">
        <v>0.25</v>
      </c>
      <c r="B31" s="6">
        <v>-1</v>
      </c>
      <c r="E31" s="2">
        <v>0.2</v>
      </c>
      <c r="F31" s="2">
        <v>0.25</v>
      </c>
      <c r="G31">
        <f t="shared" si="2"/>
        <v>0.225</v>
      </c>
      <c r="H31" s="6">
        <v>3.7</v>
      </c>
      <c r="I31" s="6"/>
    </row>
    <row r="32" spans="1:9" ht="12">
      <c r="A32" s="6">
        <v>0.3</v>
      </c>
      <c r="B32" s="6">
        <v>-1.1</v>
      </c>
      <c r="E32" s="2">
        <v>0.25</v>
      </c>
      <c r="F32" s="2">
        <v>0.3</v>
      </c>
      <c r="G32">
        <f t="shared" si="2"/>
        <v>0.275</v>
      </c>
      <c r="H32" s="6">
        <v>3.9</v>
      </c>
      <c r="I32" s="6"/>
    </row>
    <row r="33" spans="1:9" ht="12">
      <c r="A33" s="6">
        <v>0.35</v>
      </c>
      <c r="B33" s="6">
        <v>-1.2</v>
      </c>
      <c r="E33" s="2">
        <v>0.3</v>
      </c>
      <c r="F33" s="2">
        <v>0.35</v>
      </c>
      <c r="G33">
        <f t="shared" si="2"/>
        <v>0.32499999999999996</v>
      </c>
      <c r="H33" s="6">
        <v>4.2</v>
      </c>
      <c r="I33" s="6"/>
    </row>
    <row r="34" spans="1:9" ht="12">
      <c r="A34" s="6">
        <v>0.4</v>
      </c>
      <c r="B34" s="6">
        <v>-1.3</v>
      </c>
      <c r="E34" s="2">
        <v>0.35</v>
      </c>
      <c r="F34" s="2">
        <v>0.4</v>
      </c>
      <c r="G34">
        <f t="shared" si="2"/>
        <v>0.375</v>
      </c>
      <c r="H34" s="6">
        <v>4.3</v>
      </c>
      <c r="I34" s="6"/>
    </row>
    <row r="35" spans="1:8" ht="12">
      <c r="A35" s="2"/>
      <c r="B35" s="2"/>
      <c r="E35" s="2">
        <v>0.4</v>
      </c>
      <c r="F35" s="2">
        <v>0.43</v>
      </c>
      <c r="G35">
        <f t="shared" si="2"/>
        <v>0.41500000000000004</v>
      </c>
      <c r="H35">
        <v>4</v>
      </c>
    </row>
    <row r="36" spans="1:10" ht="12">
      <c r="A36" s="2"/>
      <c r="B36" s="2"/>
      <c r="I36" s="2"/>
      <c r="J36" s="2"/>
    </row>
    <row r="37" spans="1:10" ht="12">
      <c r="A37" s="1" t="s">
        <v>51</v>
      </c>
      <c r="B37" s="1" t="s">
        <v>251</v>
      </c>
      <c r="C37" t="s">
        <v>52</v>
      </c>
      <c r="D37" t="s">
        <v>129</v>
      </c>
      <c r="I37" s="2"/>
      <c r="J37" s="2"/>
    </row>
    <row r="38" spans="1:10" s="1" customFormat="1" ht="12">
      <c r="A38" s="1" t="s">
        <v>165</v>
      </c>
      <c r="B38" s="1" t="s">
        <v>166</v>
      </c>
      <c r="C38" s="1" t="s">
        <v>167</v>
      </c>
      <c r="D38" s="1" t="s">
        <v>178</v>
      </c>
      <c r="E38" s="1" t="s">
        <v>169</v>
      </c>
      <c r="F38" s="1" t="s">
        <v>175</v>
      </c>
      <c r="G38" s="1" t="s">
        <v>170</v>
      </c>
      <c r="H38" s="1" t="s">
        <v>163</v>
      </c>
      <c r="I38" s="2"/>
      <c r="J38" s="2"/>
    </row>
    <row r="39" spans="1:10" ht="12">
      <c r="A39" s="2">
        <v>0</v>
      </c>
      <c r="B39" s="2">
        <v>0.05</v>
      </c>
      <c r="C39">
        <f>A39+(B39-A39)/2</f>
        <v>0.025</v>
      </c>
      <c r="D39" s="2">
        <v>143</v>
      </c>
      <c r="E39" s="2">
        <v>66</v>
      </c>
      <c r="F39" s="2">
        <v>6.7</v>
      </c>
      <c r="G39">
        <f>1000*(E39/(1+0.0008*F39))/(E39/(1+0.0008*F39)+D39/(0.917))</f>
        <v>296.2575275903957</v>
      </c>
      <c r="I39" s="2"/>
      <c r="J39" s="2"/>
    </row>
    <row r="40" spans="1:10" ht="12">
      <c r="A40" s="2">
        <v>0.05</v>
      </c>
      <c r="B40" s="2">
        <v>0.1</v>
      </c>
      <c r="C40">
        <f>A40+(B40-A40)/2</f>
        <v>0.07500000000000001</v>
      </c>
      <c r="D40" s="2">
        <v>172</v>
      </c>
      <c r="E40" s="2">
        <v>35</v>
      </c>
      <c r="F40" s="2">
        <v>2.1</v>
      </c>
      <c r="G40">
        <f>1000*(E40/(1+0.0008*F40))/(E40/(1+0.0008*F40)+D40/(0.917))</f>
        <v>157.03287087695145</v>
      </c>
      <c r="H40" s="7"/>
      <c r="I40" s="2"/>
      <c r="J40" s="2"/>
    </row>
    <row r="41" spans="1:10" ht="12">
      <c r="A41" s="2">
        <v>0.1</v>
      </c>
      <c r="B41" s="2">
        <v>0.15</v>
      </c>
      <c r="C41">
        <f>A41+(B41-A41)/2</f>
        <v>0.125</v>
      </c>
      <c r="D41" s="2">
        <v>175</v>
      </c>
      <c r="E41" s="2">
        <v>55</v>
      </c>
      <c r="F41" s="2">
        <v>10.3</v>
      </c>
      <c r="G41">
        <f>1000*(E41/(1+0.0008*F41))/(E41/(1+0.0008*F41)+D41/(0.917))</f>
        <v>222.30107062417082</v>
      </c>
      <c r="I41" s="2"/>
      <c r="J41" s="2"/>
    </row>
    <row r="42" spans="1:7" ht="12">
      <c r="A42" s="2">
        <v>0.15</v>
      </c>
      <c r="B42" s="2">
        <v>0.2</v>
      </c>
      <c r="C42">
        <f>A42+(B42-A42)/2</f>
        <v>0.175</v>
      </c>
      <c r="D42">
        <v>166</v>
      </c>
      <c r="E42">
        <v>61</v>
      </c>
      <c r="F42">
        <v>13.5</v>
      </c>
      <c r="G42">
        <f>1000*(E42/(1+0.0008*F42))/(E42/(1+0.0008*F42)+D42/(0.917))</f>
        <v>250.0203370315443</v>
      </c>
    </row>
    <row r="43" ht="12">
      <c r="O43" s="2"/>
    </row>
    <row r="44" spans="1:15" ht="12">
      <c r="A44" s="1" t="s">
        <v>51</v>
      </c>
      <c r="B44" s="1" t="s">
        <v>252</v>
      </c>
      <c r="C44" t="s">
        <v>118</v>
      </c>
      <c r="D44" t="s">
        <v>127</v>
      </c>
      <c r="O44" s="2"/>
    </row>
    <row r="45" spans="1:15" ht="12">
      <c r="A45" s="1" t="s">
        <v>165</v>
      </c>
      <c r="B45" s="1" t="s">
        <v>166</v>
      </c>
      <c r="C45" s="1" t="s">
        <v>167</v>
      </c>
      <c r="D45" s="1" t="s">
        <v>178</v>
      </c>
      <c r="E45" s="1" t="s">
        <v>169</v>
      </c>
      <c r="F45" s="1" t="s">
        <v>175</v>
      </c>
      <c r="G45" s="1" t="s">
        <v>170</v>
      </c>
      <c r="H45" s="1" t="s">
        <v>163</v>
      </c>
      <c r="O45" s="2"/>
    </row>
    <row r="46" spans="1:15" ht="12">
      <c r="A46" s="2">
        <v>0</v>
      </c>
      <c r="B46" s="2">
        <v>0.05</v>
      </c>
      <c r="C46" s="2">
        <f>A46+(B46-A46)/2</f>
        <v>0.025</v>
      </c>
      <c r="D46" s="2">
        <v>115</v>
      </c>
      <c r="E46" s="2">
        <v>33</v>
      </c>
      <c r="F46" s="2">
        <v>1.7</v>
      </c>
      <c r="G46">
        <f>1000*(E46/(1+0.0008*F46))/(E46/(1+0.0008*F46)+D46/(0.917))</f>
        <v>208.0975179036346</v>
      </c>
      <c r="O46" s="2"/>
    </row>
    <row r="47" spans="1:15" ht="12">
      <c r="A47" s="2">
        <v>0.05</v>
      </c>
      <c r="B47" s="2">
        <v>0.1</v>
      </c>
      <c r="C47" s="2">
        <f>A47+(B47-A47)/2</f>
        <v>0.07500000000000001</v>
      </c>
      <c r="D47" s="2">
        <v>110</v>
      </c>
      <c r="E47" s="2">
        <v>47</v>
      </c>
      <c r="F47" s="2">
        <v>2.5</v>
      </c>
      <c r="G47">
        <f>1000*(E47/(1+0.0008*F47))/(E47/(1+0.0008*F47)+D47/(0.917))</f>
        <v>281.10671214917915</v>
      </c>
      <c r="O47" s="2"/>
    </row>
    <row r="48" spans="1:15" ht="12">
      <c r="A48" s="2">
        <v>0.1</v>
      </c>
      <c r="B48" s="2">
        <v>0.15</v>
      </c>
      <c r="C48" s="2">
        <f>A48+(B48-A48)/2</f>
        <v>0.125</v>
      </c>
      <c r="D48" s="2">
        <v>179</v>
      </c>
      <c r="E48" s="2">
        <v>69</v>
      </c>
      <c r="F48" s="2">
        <v>6.9</v>
      </c>
      <c r="G48">
        <f>1000*(E48/(1+0.0008*F48))/(E48/(1+0.0008*F48)+D48/(0.917))</f>
        <v>260.1032602502628</v>
      </c>
      <c r="O48" s="2"/>
    </row>
    <row r="49" spans="1:15" ht="12">
      <c r="A49">
        <v>0.15</v>
      </c>
      <c r="B49">
        <v>0.2</v>
      </c>
      <c r="C49" s="2">
        <f>A49+(B49-A49)/2</f>
        <v>0.175</v>
      </c>
      <c r="D49">
        <v>183</v>
      </c>
      <c r="E49">
        <v>63</v>
      </c>
      <c r="F49">
        <v>12</v>
      </c>
      <c r="G49">
        <f>1000*(E49/(1+0.0008*F49))/(E49/(1+0.0008*F49)+D49/(0.917))</f>
        <v>238.20362036846907</v>
      </c>
      <c r="O49" s="2"/>
    </row>
    <row r="50" spans="3:15" ht="12">
      <c r="C50" s="2"/>
      <c r="O50" s="2"/>
    </row>
    <row r="51" spans="1:12" s="1" customFormat="1" ht="12">
      <c r="A51" s="1" t="s">
        <v>171</v>
      </c>
      <c r="L51" s="2"/>
    </row>
    <row r="52" spans="1:12" s="1" customFormat="1" ht="12">
      <c r="A52" s="1" t="s">
        <v>165</v>
      </c>
      <c r="B52" s="1" t="s">
        <v>166</v>
      </c>
      <c r="C52" s="1" t="s">
        <v>167</v>
      </c>
      <c r="D52" s="1" t="s">
        <v>172</v>
      </c>
      <c r="E52" s="1" t="s">
        <v>173</v>
      </c>
      <c r="F52" s="1" t="s">
        <v>175</v>
      </c>
      <c r="G52" s="1" t="s">
        <v>168</v>
      </c>
      <c r="H52" s="1" t="s">
        <v>174</v>
      </c>
      <c r="I52" s="1" t="s">
        <v>163</v>
      </c>
      <c r="L52" s="2"/>
    </row>
    <row r="54" s="1" customFormat="1" ht="12">
      <c r="A54" s="1" t="s">
        <v>176</v>
      </c>
    </row>
    <row r="55" spans="1:2" s="1" customFormat="1" ht="12">
      <c r="A55" s="1" t="s">
        <v>184</v>
      </c>
      <c r="B55"/>
    </row>
    <row r="56" spans="1:9" s="1" customFormat="1" ht="12">
      <c r="A56" s="1" t="s">
        <v>183</v>
      </c>
      <c r="B56" t="s">
        <v>132</v>
      </c>
      <c r="I56" s="2"/>
    </row>
    <row r="57" spans="1:22" ht="12">
      <c r="A57" s="1" t="s">
        <v>187</v>
      </c>
      <c r="B57">
        <v>0.02</v>
      </c>
      <c r="C57">
        <v>0.05</v>
      </c>
      <c r="D57">
        <v>0.07</v>
      </c>
      <c r="E57">
        <v>0.06</v>
      </c>
      <c r="F57">
        <v>0.05</v>
      </c>
      <c r="G57">
        <v>0.07</v>
      </c>
      <c r="H57" s="2">
        <v>0.08</v>
      </c>
      <c r="I57" s="2">
        <v>0.07</v>
      </c>
      <c r="J57" s="2">
        <v>0.08</v>
      </c>
      <c r="K57" s="2">
        <v>0.11</v>
      </c>
      <c r="L57" s="2">
        <v>0.11</v>
      </c>
      <c r="M57">
        <v>0.12</v>
      </c>
      <c r="N57">
        <v>0.12</v>
      </c>
      <c r="O57">
        <v>0.08</v>
      </c>
      <c r="P57">
        <v>0.09</v>
      </c>
      <c r="Q57">
        <v>0.08</v>
      </c>
      <c r="R57">
        <v>0.08</v>
      </c>
      <c r="S57">
        <v>0.06</v>
      </c>
      <c r="T57">
        <v>0.08</v>
      </c>
      <c r="U57">
        <v>0.05</v>
      </c>
      <c r="V57">
        <v>0.02</v>
      </c>
    </row>
    <row r="58" spans="1:12" ht="12">
      <c r="A58" s="1" t="s">
        <v>46</v>
      </c>
      <c r="B58">
        <v>0.06</v>
      </c>
      <c r="C58">
        <v>0.08</v>
      </c>
      <c r="D58">
        <v>0.09</v>
      </c>
      <c r="E58">
        <v>0.11</v>
      </c>
      <c r="F58">
        <v>0.12</v>
      </c>
      <c r="G58">
        <v>0.12</v>
      </c>
      <c r="H58" s="2">
        <v>0.09</v>
      </c>
      <c r="I58" s="2">
        <v>0.04</v>
      </c>
      <c r="J58" s="2">
        <v>0</v>
      </c>
      <c r="K58" s="2"/>
      <c r="L58" s="2"/>
    </row>
    <row r="59" spans="1:12" ht="12">
      <c r="A59" s="1" t="s">
        <v>221</v>
      </c>
      <c r="B59">
        <f>AVERAGE(B57:V58)</f>
        <v>0.07533333333333335</v>
      </c>
      <c r="H59" s="2"/>
      <c r="I59" s="2"/>
      <c r="J59" s="2"/>
      <c r="K59" s="2"/>
      <c r="L59" s="2"/>
    </row>
    <row r="60" spans="1:12" ht="12">
      <c r="A60" s="1" t="s">
        <v>222</v>
      </c>
      <c r="B60">
        <f>STDEV(B57:V58)</f>
        <v>0.031154048094006546</v>
      </c>
      <c r="H60" s="2"/>
      <c r="I60" s="2"/>
      <c r="J60" s="2"/>
      <c r="K60" s="2"/>
      <c r="L60" s="2"/>
    </row>
    <row r="61" spans="1:12" ht="12">
      <c r="A61" s="1" t="s">
        <v>185</v>
      </c>
      <c r="B61">
        <v>0.1</v>
      </c>
      <c r="G61" s="2"/>
      <c r="H61" s="2"/>
      <c r="I61" s="2"/>
      <c r="J61" s="2"/>
      <c r="K61" s="2"/>
      <c r="L61" s="2"/>
    </row>
    <row r="62" spans="1:7" ht="12">
      <c r="A62" s="1" t="s">
        <v>186</v>
      </c>
      <c r="G62" s="2"/>
    </row>
    <row r="63" spans="7:9" ht="12">
      <c r="G63" s="2"/>
      <c r="H63" s="2"/>
      <c r="I63" s="2"/>
    </row>
    <row r="64" spans="1:9" ht="12">
      <c r="A64" s="1" t="s">
        <v>47</v>
      </c>
      <c r="H64" s="2"/>
      <c r="I64" s="2"/>
    </row>
    <row r="65" spans="1:2" ht="12">
      <c r="A65" s="1" t="s">
        <v>183</v>
      </c>
      <c r="B65" t="s">
        <v>131</v>
      </c>
    </row>
    <row r="66" spans="1:23" ht="12">
      <c r="A66" s="1" t="s">
        <v>187</v>
      </c>
      <c r="B66">
        <v>0</v>
      </c>
      <c r="C66">
        <v>0.04</v>
      </c>
      <c r="D66">
        <v>0.04</v>
      </c>
      <c r="E66">
        <v>0.04</v>
      </c>
      <c r="F66">
        <v>0.03</v>
      </c>
      <c r="G66">
        <v>0.06</v>
      </c>
      <c r="H66">
        <v>0.07</v>
      </c>
      <c r="I66" s="2">
        <v>0.08</v>
      </c>
      <c r="J66">
        <v>0.09</v>
      </c>
      <c r="K66">
        <v>0.09</v>
      </c>
      <c r="L66">
        <v>0.09</v>
      </c>
      <c r="M66">
        <v>0.09</v>
      </c>
      <c r="N66">
        <v>0.09</v>
      </c>
      <c r="O66">
        <v>0.11</v>
      </c>
      <c r="P66">
        <v>0.09</v>
      </c>
      <c r="Q66">
        <v>0.09</v>
      </c>
      <c r="R66">
        <v>0.07</v>
      </c>
      <c r="S66">
        <v>0.05</v>
      </c>
      <c r="T66">
        <v>0.06</v>
      </c>
      <c r="U66">
        <v>0.04</v>
      </c>
      <c r="V66">
        <v>0.03</v>
      </c>
      <c r="W66">
        <v>0.02</v>
      </c>
    </row>
    <row r="67" spans="1:13" ht="12">
      <c r="A67" s="1" t="s">
        <v>46</v>
      </c>
      <c r="B67">
        <v>0</v>
      </c>
      <c r="C67">
        <v>0.07</v>
      </c>
      <c r="D67">
        <v>0.09</v>
      </c>
      <c r="E67">
        <v>0.1</v>
      </c>
      <c r="F67">
        <v>0.11</v>
      </c>
      <c r="G67">
        <v>0.09</v>
      </c>
      <c r="H67">
        <v>0.08</v>
      </c>
      <c r="I67" s="2">
        <v>0.05</v>
      </c>
      <c r="J67">
        <v>0.04</v>
      </c>
      <c r="K67">
        <v>0.04</v>
      </c>
      <c r="L67">
        <v>0.04</v>
      </c>
      <c r="M67">
        <v>0</v>
      </c>
    </row>
    <row r="68" spans="1:9" ht="12">
      <c r="A68" s="1" t="s">
        <v>221</v>
      </c>
      <c r="B68">
        <f>AVERAGE(B66:W67)</f>
        <v>0.061176470588235325</v>
      </c>
      <c r="I68" s="2"/>
    </row>
    <row r="69" spans="1:9" ht="12">
      <c r="A69" s="1" t="s">
        <v>222</v>
      </c>
      <c r="B69">
        <f>STDEV(B66:W67)</f>
        <v>0.0316002211233491</v>
      </c>
      <c r="I69" s="2"/>
    </row>
    <row r="70" spans="1:9" ht="12">
      <c r="A70" s="1" t="s">
        <v>185</v>
      </c>
      <c r="B70">
        <v>0.2</v>
      </c>
      <c r="I70" s="2"/>
    </row>
    <row r="71" spans="1:9" ht="12">
      <c r="A71" s="1" t="s">
        <v>186</v>
      </c>
      <c r="I71" s="2"/>
    </row>
    <row r="72" spans="1:9" ht="12">
      <c r="A72" s="1"/>
      <c r="I72" s="2"/>
    </row>
    <row r="73" spans="1:9" ht="12">
      <c r="A73" s="1" t="s">
        <v>135</v>
      </c>
      <c r="I73" s="2"/>
    </row>
    <row r="74" spans="1:9" ht="12">
      <c r="A74" s="1" t="s">
        <v>183</v>
      </c>
      <c r="B74" s="6" t="s">
        <v>112</v>
      </c>
      <c r="I74" s="2"/>
    </row>
    <row r="75" spans="1:9" ht="12">
      <c r="A75" s="1" t="s">
        <v>187</v>
      </c>
      <c r="C75" s="6"/>
      <c r="I75" s="2"/>
    </row>
    <row r="76" spans="1:9" ht="12">
      <c r="A76" s="1" t="s">
        <v>46</v>
      </c>
      <c r="I76" s="2"/>
    </row>
    <row r="77" spans="1:9" ht="12">
      <c r="A77" s="1" t="s">
        <v>221</v>
      </c>
      <c r="I77" s="2"/>
    </row>
    <row r="78" spans="1:9" ht="12">
      <c r="A78" s="1" t="s">
        <v>222</v>
      </c>
      <c r="I78" s="2"/>
    </row>
    <row r="79" spans="1:9" ht="12">
      <c r="A79" s="1" t="s">
        <v>185</v>
      </c>
      <c r="B79">
        <v>0.4</v>
      </c>
      <c r="I79" s="2"/>
    </row>
    <row r="80" spans="1:9" ht="12">
      <c r="A80" s="1" t="s">
        <v>186</v>
      </c>
      <c r="I80" s="2"/>
    </row>
    <row r="81" spans="1:9" ht="12">
      <c r="A81" s="1"/>
      <c r="I81" s="2"/>
    </row>
    <row r="82" ht="12">
      <c r="A82" s="1" t="s">
        <v>48</v>
      </c>
    </row>
    <row r="83" spans="1:9" ht="12">
      <c r="A83" s="1" t="s">
        <v>183</v>
      </c>
      <c r="I83" s="1"/>
    </row>
    <row r="84" spans="1:9" ht="12">
      <c r="A84" s="1" t="s">
        <v>185</v>
      </c>
      <c r="I84" s="1"/>
    </row>
    <row r="85" spans="1:9" ht="12">
      <c r="A85" s="1" t="s">
        <v>186</v>
      </c>
      <c r="I85" s="1"/>
    </row>
    <row r="86" ht="12">
      <c r="I86" s="1"/>
    </row>
    <row r="87" spans="1:9" ht="12">
      <c r="A87" s="1"/>
      <c r="I87" s="1"/>
    </row>
    <row r="88" ht="12">
      <c r="A88" s="1"/>
    </row>
    <row r="89" ht="12">
      <c r="A89" s="1"/>
    </row>
    <row r="90" ht="12">
      <c r="A90" s="1"/>
    </row>
    <row r="91" spans="1:2" ht="12">
      <c r="A91" s="1"/>
      <c r="B91" s="7"/>
    </row>
    <row r="92" ht="12">
      <c r="A92" s="1"/>
    </row>
  </sheetData>
  <printOptions/>
  <pageMargins left="0.75" right="0.75" top="1" bottom="1" header="0.5" footer="0.5"/>
  <pageSetup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67"/>
  <sheetViews>
    <sheetView zoomScale="75" zoomScaleNormal="75" workbookViewId="0" topLeftCell="A1">
      <selection activeCell="T37" sqref="T37"/>
    </sheetView>
  </sheetViews>
  <sheetFormatPr defaultColWidth="9.00390625" defaultRowHeight="12"/>
  <cols>
    <col min="1" max="1" width="21.25390625" style="0" customWidth="1"/>
    <col min="2" max="2" width="14.75390625" style="0" customWidth="1"/>
    <col min="3" max="16384" width="11.375" style="0" customWidth="1"/>
  </cols>
  <sheetData>
    <row r="1" spans="1:39" s="2" customFormat="1" ht="15">
      <c r="A1" s="16" t="s">
        <v>179</v>
      </c>
      <c r="B1" s="17">
        <v>35227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15">
      <c r="A2" s="16" t="s">
        <v>180</v>
      </c>
      <c r="B2" s="16" t="s">
        <v>100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5">
      <c r="A3" s="16" t="s">
        <v>181</v>
      </c>
      <c r="B3" s="16">
        <v>71.3273</v>
      </c>
      <c r="C3" s="16">
        <v>-156.7022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ht="15">
      <c r="A4" s="16" t="s">
        <v>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5">
      <c r="A5" s="16" t="s">
        <v>58</v>
      </c>
      <c r="B5" s="16">
        <v>0.04</v>
      </c>
      <c r="C5" s="23" t="s">
        <v>111</v>
      </c>
      <c r="D5" s="2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15">
      <c r="A7" s="16" t="s">
        <v>182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ht="15">
      <c r="A8" s="16" t="s">
        <v>183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ht="15.75">
      <c r="A10" s="18" t="s">
        <v>51</v>
      </c>
      <c r="B10" s="18" t="s">
        <v>223</v>
      </c>
      <c r="C10" s="16" t="s">
        <v>53</v>
      </c>
      <c r="D10" s="19" t="s">
        <v>183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s="1" customFormat="1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ht="15">
      <c r="A12" s="16">
        <v>0.05</v>
      </c>
      <c r="B12" s="16">
        <v>0</v>
      </c>
      <c r="C12" s="16"/>
      <c r="D12" s="16"/>
      <c r="E12" s="16">
        <v>0</v>
      </c>
      <c r="F12" s="16">
        <f aca="true" t="shared" si="0" ref="F12:F19">E13</f>
        <v>0.05</v>
      </c>
      <c r="G12" s="16">
        <f aca="true" t="shared" si="1" ref="G12:G21">E12+(F12-E12)/2</f>
        <v>0.025</v>
      </c>
      <c r="H12" s="16">
        <v>0.2</v>
      </c>
      <c r="I12" s="16">
        <v>-9.823247708347912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ht="15">
      <c r="A13" s="16">
        <v>0.1</v>
      </c>
      <c r="B13" s="16">
        <v>-0.3</v>
      </c>
      <c r="C13" s="16"/>
      <c r="D13" s="16"/>
      <c r="E13" s="16">
        <v>0.05</v>
      </c>
      <c r="F13" s="16">
        <f t="shared" si="0"/>
        <v>0.1</v>
      </c>
      <c r="G13" s="16">
        <f t="shared" si="1"/>
        <v>0.07500000000000001</v>
      </c>
      <c r="H13" s="16">
        <v>0.6</v>
      </c>
      <c r="I13" s="16">
        <v>-8.172698011735656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ht="15">
      <c r="A14" s="16">
        <v>0.15</v>
      </c>
      <c r="B14" s="16">
        <v>-0.4</v>
      </c>
      <c r="C14" s="16"/>
      <c r="D14" s="16"/>
      <c r="E14" s="16">
        <v>0.1</v>
      </c>
      <c r="F14" s="16">
        <f t="shared" si="0"/>
        <v>0.15</v>
      </c>
      <c r="G14" s="16">
        <f t="shared" si="1"/>
        <v>0.125</v>
      </c>
      <c r="H14" s="16">
        <v>1.7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1:39" ht="15">
      <c r="A15" s="16">
        <v>0.2</v>
      </c>
      <c r="B15" s="16">
        <v>-0.4</v>
      </c>
      <c r="C15" s="16" t="s">
        <v>224</v>
      </c>
      <c r="D15" s="16"/>
      <c r="E15" s="16">
        <v>0.15</v>
      </c>
      <c r="F15" s="16">
        <f t="shared" si="0"/>
        <v>0.2</v>
      </c>
      <c r="G15" s="16">
        <f t="shared" si="1"/>
        <v>0.175</v>
      </c>
      <c r="H15" s="16">
        <v>2.7</v>
      </c>
      <c r="I15" s="16">
        <v>0.03616878754860697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ht="15">
      <c r="A16" s="16">
        <v>0.25</v>
      </c>
      <c r="B16" s="16">
        <v>-0.8</v>
      </c>
      <c r="C16" s="16"/>
      <c r="D16" s="16"/>
      <c r="E16" s="16">
        <v>0.2</v>
      </c>
      <c r="F16" s="16">
        <f t="shared" si="0"/>
        <v>0.25</v>
      </c>
      <c r="G16" s="16">
        <f t="shared" si="1"/>
        <v>0.225</v>
      </c>
      <c r="H16" s="16">
        <v>3.8</v>
      </c>
      <c r="I16" s="16">
        <v>0.0062494577006507734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ht="15">
      <c r="A17" s="16">
        <v>0.3</v>
      </c>
      <c r="B17" s="16">
        <v>-0.9</v>
      </c>
      <c r="C17" s="16"/>
      <c r="D17" s="16"/>
      <c r="E17" s="16">
        <v>0.25</v>
      </c>
      <c r="F17" s="16">
        <f t="shared" si="0"/>
        <v>0.3</v>
      </c>
      <c r="G17" s="16">
        <f t="shared" si="1"/>
        <v>0.275</v>
      </c>
      <c r="H17" s="16">
        <v>4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39" ht="15">
      <c r="A18" s="16">
        <v>0.35</v>
      </c>
      <c r="B18" s="16">
        <v>-1.2</v>
      </c>
      <c r="C18" s="16"/>
      <c r="D18" s="16"/>
      <c r="E18" s="16">
        <v>0.3</v>
      </c>
      <c r="F18" s="16">
        <f t="shared" si="0"/>
        <v>0.35</v>
      </c>
      <c r="G18" s="16">
        <f t="shared" si="1"/>
        <v>0.32499999999999996</v>
      </c>
      <c r="H18" s="16">
        <v>4.2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ht="15">
      <c r="A19" s="16">
        <v>0.4</v>
      </c>
      <c r="B19" s="16">
        <v>-1.4</v>
      </c>
      <c r="C19" s="16"/>
      <c r="D19" s="16"/>
      <c r="E19" s="16">
        <v>0.35</v>
      </c>
      <c r="F19" s="16">
        <f t="shared" si="0"/>
        <v>0.4</v>
      </c>
      <c r="G19" s="16">
        <f t="shared" si="1"/>
        <v>0.375</v>
      </c>
      <c r="H19" s="16">
        <v>4.3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ht="15">
      <c r="A20" s="16">
        <v>0.45</v>
      </c>
      <c r="B20" s="16">
        <v>-1.5</v>
      </c>
      <c r="C20" s="16"/>
      <c r="D20" s="16"/>
      <c r="E20" s="16">
        <v>0.4</v>
      </c>
      <c r="F20" s="16">
        <v>0.45</v>
      </c>
      <c r="G20" s="16">
        <f t="shared" si="1"/>
        <v>0.42500000000000004</v>
      </c>
      <c r="H20" s="16">
        <v>4.3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ht="15">
      <c r="A21" s="16">
        <v>0.5</v>
      </c>
      <c r="B21" s="16">
        <v>-1.6</v>
      </c>
      <c r="C21" s="16"/>
      <c r="D21" s="16"/>
      <c r="E21" s="16">
        <v>0.45</v>
      </c>
      <c r="F21" s="16">
        <v>0.5</v>
      </c>
      <c r="G21" s="16">
        <f t="shared" si="1"/>
        <v>0.475</v>
      </c>
      <c r="H21" s="16">
        <v>3.9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ht="15">
      <c r="A22" s="16">
        <v>0.55</v>
      </c>
      <c r="B22" s="16">
        <v>-1.6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1:39" ht="15">
      <c r="A23" s="16">
        <v>0.6</v>
      </c>
      <c r="B23" s="16">
        <v>-1.6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ht="15">
      <c r="A24" s="16">
        <v>0.9</v>
      </c>
      <c r="B24" s="16">
        <v>-1.8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1:39" ht="15.75">
      <c r="A27" s="18" t="s">
        <v>51</v>
      </c>
      <c r="B27" s="18" t="s">
        <v>25</v>
      </c>
      <c r="C27" s="16" t="s">
        <v>26</v>
      </c>
      <c r="D27" s="19" t="s">
        <v>183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s="1" customFormat="1" ht="15.75">
      <c r="A28" s="18" t="s">
        <v>159</v>
      </c>
      <c r="B28" s="18" t="s">
        <v>172</v>
      </c>
      <c r="C28" s="18" t="s">
        <v>163</v>
      </c>
      <c r="D28" s="18"/>
      <c r="E28" s="18" t="s">
        <v>165</v>
      </c>
      <c r="F28" s="18" t="s">
        <v>166</v>
      </c>
      <c r="G28" s="18" t="s">
        <v>167</v>
      </c>
      <c r="H28" s="18" t="s">
        <v>164</v>
      </c>
      <c r="I28" s="18" t="s">
        <v>168</v>
      </c>
      <c r="J28" s="18" t="s">
        <v>163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15">
      <c r="A29" s="16"/>
      <c r="B29" s="16"/>
      <c r="C29" s="16"/>
      <c r="D29" s="16"/>
      <c r="E29" s="16">
        <v>0</v>
      </c>
      <c r="F29" s="16">
        <f>E30</f>
        <v>0.05</v>
      </c>
      <c r="G29" s="16">
        <f>E29+(F29-E29)/2</f>
        <v>0.025</v>
      </c>
      <c r="H29" s="16"/>
      <c r="I29" s="16">
        <v>-1.1476393634355289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ht="15">
      <c r="A30" s="16"/>
      <c r="B30" s="16"/>
      <c r="C30" s="16"/>
      <c r="D30" s="16"/>
      <c r="E30" s="16">
        <v>0.05</v>
      </c>
      <c r="F30" s="16">
        <f>E31</f>
        <v>0.1</v>
      </c>
      <c r="G30" s="16">
        <f>E30+(F30-E30)/2</f>
        <v>0.07500000000000001</v>
      </c>
      <c r="H30" s="16"/>
      <c r="I30" s="16">
        <v>-0.5592258764257225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ht="15">
      <c r="A31" s="16"/>
      <c r="B31" s="16"/>
      <c r="C31" s="16"/>
      <c r="D31" s="16"/>
      <c r="E31" s="16">
        <v>0.1</v>
      </c>
      <c r="F31" s="16">
        <f>E32</f>
        <v>0.15</v>
      </c>
      <c r="G31" s="16">
        <f>E31+(F31-E31)/2</f>
        <v>0.125</v>
      </c>
      <c r="H31" s="16"/>
      <c r="I31" s="16">
        <v>-0.4225942701200557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ht="15">
      <c r="A32" s="16"/>
      <c r="B32" s="16"/>
      <c r="C32" s="16"/>
      <c r="D32" s="16"/>
      <c r="E32" s="16">
        <v>0.15</v>
      </c>
      <c r="F32" s="16">
        <f>E33</f>
        <v>0.2</v>
      </c>
      <c r="G32" s="16">
        <f>E32+(F32-E32)/2</f>
        <v>0.175</v>
      </c>
      <c r="H32" s="16"/>
      <c r="I32" s="16">
        <v>-0.10046281875705987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ht="15">
      <c r="A33" s="16"/>
      <c r="B33" s="16"/>
      <c r="C33" s="16"/>
      <c r="D33" s="16"/>
      <c r="E33" s="16">
        <v>0.2</v>
      </c>
      <c r="F33" s="16" t="e">
        <f>#REF!</f>
        <v>#REF!</v>
      </c>
      <c r="G33" s="16" t="e">
        <f>E33+(F33-E33)/2</f>
        <v>#REF!</v>
      </c>
      <c r="H33" s="16"/>
      <c r="I33" s="16">
        <v>-0.22811862610834005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ht="15.75">
      <c r="A36" s="18" t="s">
        <v>51</v>
      </c>
      <c r="B36" s="18" t="s">
        <v>23</v>
      </c>
      <c r="C36" s="16" t="s">
        <v>24</v>
      </c>
      <c r="D36" s="16" t="s">
        <v>225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s="1" customFormat="1" ht="15.75">
      <c r="A37" s="18" t="s">
        <v>165</v>
      </c>
      <c r="B37" s="18" t="s">
        <v>166</v>
      </c>
      <c r="C37" s="18" t="s">
        <v>167</v>
      </c>
      <c r="D37" s="18" t="s">
        <v>178</v>
      </c>
      <c r="E37" s="18" t="s">
        <v>169</v>
      </c>
      <c r="F37" s="18" t="s">
        <v>175</v>
      </c>
      <c r="G37" s="18" t="s">
        <v>170</v>
      </c>
      <c r="H37" s="18" t="s">
        <v>168</v>
      </c>
      <c r="I37" s="18" t="s">
        <v>163</v>
      </c>
      <c r="J37" s="16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15">
      <c r="A38" s="16">
        <v>0</v>
      </c>
      <c r="B38" s="16">
        <v>0.05</v>
      </c>
      <c r="C38" s="16">
        <f aca="true" t="shared" si="2" ref="C38:C45">A38+(B38-A38)/2</f>
        <v>0.025</v>
      </c>
      <c r="D38" s="16">
        <v>146</v>
      </c>
      <c r="E38" s="16">
        <v>57</v>
      </c>
      <c r="F38" s="16">
        <v>2.1</v>
      </c>
      <c r="G38" s="16">
        <f aca="true" t="shared" si="3" ref="G38:G45">1000*(E38/(1+0.0008*F38))/(E38/(1+0.0008*F38)+D38/(0.917))</f>
        <v>263.3009574928313</v>
      </c>
      <c r="H38" s="16">
        <v>-4.378926987014805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ht="15">
      <c r="A39" s="16">
        <v>0.05</v>
      </c>
      <c r="B39" s="16">
        <v>0.1</v>
      </c>
      <c r="C39" s="16">
        <f t="shared" si="2"/>
        <v>0.07500000000000001</v>
      </c>
      <c r="D39" s="16">
        <v>154</v>
      </c>
      <c r="E39" s="16">
        <v>54</v>
      </c>
      <c r="F39" s="16">
        <v>7.2</v>
      </c>
      <c r="G39" s="16">
        <f t="shared" si="3"/>
        <v>242.25430057888983</v>
      </c>
      <c r="H39" s="16">
        <v>-1.7859184001919288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ht="15">
      <c r="A40" s="16">
        <v>0.1</v>
      </c>
      <c r="B40" s="16">
        <v>0.15</v>
      </c>
      <c r="C40" s="16">
        <f t="shared" si="2"/>
        <v>0.125</v>
      </c>
      <c r="D40" s="16">
        <v>197</v>
      </c>
      <c r="E40" s="16">
        <v>70</v>
      </c>
      <c r="F40" s="16">
        <v>11.6</v>
      </c>
      <c r="G40" s="16">
        <f t="shared" si="3"/>
        <v>244.05158944158075</v>
      </c>
      <c r="H40" s="16">
        <v>-2.912879824464948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ht="15">
      <c r="A41" s="16">
        <v>0.15</v>
      </c>
      <c r="B41" s="16">
        <v>0.2</v>
      </c>
      <c r="C41" s="16">
        <f t="shared" si="2"/>
        <v>0.175</v>
      </c>
      <c r="D41" s="16">
        <v>209</v>
      </c>
      <c r="E41" s="16">
        <v>58</v>
      </c>
      <c r="F41" s="16">
        <v>15.3</v>
      </c>
      <c r="G41" s="16">
        <f t="shared" si="3"/>
        <v>200.8958384577775</v>
      </c>
      <c r="H41" s="16">
        <v>-1.082814148764957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ht="15">
      <c r="A42" s="16">
        <v>0.2</v>
      </c>
      <c r="B42" s="16">
        <v>0.25</v>
      </c>
      <c r="C42" s="16">
        <f t="shared" si="2"/>
        <v>0.225</v>
      </c>
      <c r="D42" s="16">
        <v>214</v>
      </c>
      <c r="E42" s="16">
        <v>43</v>
      </c>
      <c r="F42" s="16">
        <v>17.6</v>
      </c>
      <c r="G42" s="16">
        <f t="shared" si="3"/>
        <v>153.7605931459844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ht="15">
      <c r="A43" s="16">
        <v>0.25</v>
      </c>
      <c r="B43" s="16">
        <v>0.3</v>
      </c>
      <c r="C43" s="16">
        <f t="shared" si="2"/>
        <v>0.275</v>
      </c>
      <c r="D43" s="16">
        <v>218</v>
      </c>
      <c r="E43" s="16">
        <v>39</v>
      </c>
      <c r="F43" s="16">
        <v>19.5</v>
      </c>
      <c r="G43" s="16">
        <f t="shared" si="3"/>
        <v>139.06700709819967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15">
      <c r="A44" s="16">
        <v>0.35</v>
      </c>
      <c r="B44" s="16">
        <v>0.4</v>
      </c>
      <c r="C44" s="16">
        <f t="shared" si="2"/>
        <v>0.375</v>
      </c>
      <c r="D44" s="16">
        <v>224</v>
      </c>
      <c r="E44" s="16">
        <v>40</v>
      </c>
      <c r="F44" s="16">
        <v>21.5</v>
      </c>
      <c r="G44" s="16">
        <f t="shared" si="3"/>
        <v>138.6595537491003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15">
      <c r="A45" s="16">
        <v>0.45</v>
      </c>
      <c r="B45" s="16">
        <v>0.5</v>
      </c>
      <c r="C45" s="16">
        <f t="shared" si="2"/>
        <v>0.475</v>
      </c>
      <c r="D45" s="16">
        <v>221</v>
      </c>
      <c r="E45" s="16">
        <v>42</v>
      </c>
      <c r="F45" s="16">
        <v>22.3</v>
      </c>
      <c r="G45" s="16">
        <f t="shared" si="3"/>
        <v>146.18724356311535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15.75">
      <c r="A48" s="18" t="s">
        <v>47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15.75">
      <c r="A49" s="18" t="s">
        <v>183</v>
      </c>
      <c r="B49" s="16" t="s">
        <v>99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15.75">
      <c r="A50" s="18" t="s">
        <v>187</v>
      </c>
      <c r="B50" s="16">
        <v>0.05</v>
      </c>
      <c r="C50" s="16">
        <v>0.04</v>
      </c>
      <c r="D50" s="16">
        <v>0.07</v>
      </c>
      <c r="E50" s="16">
        <v>0.05</v>
      </c>
      <c r="F50" s="16">
        <v>0.1</v>
      </c>
      <c r="G50" s="16">
        <v>0.08</v>
      </c>
      <c r="H50" s="16">
        <v>0.07</v>
      </c>
      <c r="I50" s="16">
        <v>0.1</v>
      </c>
      <c r="J50" s="16">
        <v>0.1</v>
      </c>
      <c r="K50" s="16">
        <v>0.09</v>
      </c>
      <c r="L50" s="16">
        <v>0.13</v>
      </c>
      <c r="M50" s="16">
        <v>0.09</v>
      </c>
      <c r="N50" s="16">
        <v>0.09</v>
      </c>
      <c r="O50" s="16">
        <v>0.08</v>
      </c>
      <c r="P50" s="16">
        <v>0.08</v>
      </c>
      <c r="Q50" s="16">
        <v>0.05</v>
      </c>
      <c r="R50" s="16">
        <v>0.04</v>
      </c>
      <c r="S50" s="16">
        <v>0.04</v>
      </c>
      <c r="T50" s="16">
        <v>0.06</v>
      </c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15.75">
      <c r="A51" s="18" t="s">
        <v>46</v>
      </c>
      <c r="B51" s="16">
        <v>0.07</v>
      </c>
      <c r="C51" s="16">
        <v>0.1</v>
      </c>
      <c r="D51" s="16">
        <v>0.13</v>
      </c>
      <c r="E51" s="16">
        <v>0.09</v>
      </c>
      <c r="F51" s="16">
        <v>0.09</v>
      </c>
      <c r="G51" s="16">
        <v>0.07</v>
      </c>
      <c r="H51" s="16">
        <v>0.06</v>
      </c>
      <c r="I51" s="16">
        <v>0.05</v>
      </c>
      <c r="J51" s="16">
        <v>0.03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15.75">
      <c r="A52" s="18" t="s">
        <v>221</v>
      </c>
      <c r="B52" s="16">
        <f>AVERAGE(B50:T51)</f>
        <v>0.075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15.75">
      <c r="A53" s="18" t="s">
        <v>222</v>
      </c>
      <c r="B53" s="16">
        <f>STDEV(B50:T51)</f>
        <v>0.026176042198643893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15.75">
      <c r="A54" s="18" t="s">
        <v>185</v>
      </c>
      <c r="B54" s="16">
        <v>0.2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15.75">
      <c r="A55" s="18" t="s">
        <v>186</v>
      </c>
      <c r="B55" s="16">
        <v>-12.720436148625009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15.75">
      <c r="A56" s="18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15.75">
      <c r="A57" s="18" t="s">
        <v>48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15.75">
      <c r="A58" s="18" t="s">
        <v>183</v>
      </c>
      <c r="B58" s="19" t="s">
        <v>98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15.75">
      <c r="A59" s="18" t="s">
        <v>185</v>
      </c>
      <c r="B59" s="16">
        <v>1.4</v>
      </c>
      <c r="C59" s="16">
        <v>1.3</v>
      </c>
      <c r="D59" s="16">
        <v>2.1</v>
      </c>
      <c r="E59" s="16">
        <v>2.3</v>
      </c>
      <c r="F59" s="16">
        <v>2.1</v>
      </c>
      <c r="G59" s="16">
        <v>0.9</v>
      </c>
      <c r="H59" s="16">
        <v>1.3</v>
      </c>
      <c r="I59" s="16">
        <v>3.6</v>
      </c>
      <c r="J59" s="16">
        <v>0.7</v>
      </c>
      <c r="K59" s="16">
        <v>1.1</v>
      </c>
      <c r="L59" s="16">
        <v>1</v>
      </c>
      <c r="M59" s="16">
        <v>0.8</v>
      </c>
      <c r="N59" s="16">
        <v>0.1</v>
      </c>
      <c r="O59" s="16">
        <v>1.2</v>
      </c>
      <c r="P59" s="16">
        <v>0.1</v>
      </c>
      <c r="Q59" s="16">
        <v>0.7</v>
      </c>
      <c r="R59" s="16">
        <v>0.8</v>
      </c>
      <c r="S59" s="16">
        <v>1.8</v>
      </c>
      <c r="T59" s="16">
        <v>3.3</v>
      </c>
      <c r="U59" s="16">
        <v>0.9</v>
      </c>
      <c r="V59" s="16">
        <v>1.1</v>
      </c>
      <c r="W59" s="16">
        <v>0.4</v>
      </c>
      <c r="X59" s="16">
        <v>0.2</v>
      </c>
      <c r="Y59" s="16">
        <v>1.4</v>
      </c>
      <c r="Z59" s="16">
        <v>2.3</v>
      </c>
      <c r="AA59" s="16">
        <v>0.9</v>
      </c>
      <c r="AB59" s="16">
        <v>0.7</v>
      </c>
      <c r="AC59" s="16" t="s">
        <v>226</v>
      </c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15.75">
      <c r="A60" s="18" t="s">
        <v>186</v>
      </c>
      <c r="B60" s="16"/>
      <c r="C60" s="16"/>
      <c r="D60" s="16"/>
      <c r="E60" s="16"/>
      <c r="F60" s="16"/>
      <c r="G60" s="16"/>
      <c r="H60" s="16"/>
      <c r="I60" s="18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15.75">
      <c r="A61" s="18" t="s">
        <v>183</v>
      </c>
      <c r="B61" s="19" t="s">
        <v>134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15.75">
      <c r="A62" s="18" t="s">
        <v>185</v>
      </c>
      <c r="B62" s="16">
        <v>1.5</v>
      </c>
      <c r="C62" s="16">
        <v>1.2</v>
      </c>
      <c r="D62" s="16">
        <v>2.9</v>
      </c>
      <c r="E62" s="16">
        <v>2.5</v>
      </c>
      <c r="F62" s="16">
        <v>3.2</v>
      </c>
      <c r="G62" s="16">
        <v>3.1</v>
      </c>
      <c r="H62" s="16">
        <v>3.6</v>
      </c>
      <c r="I62" s="16">
        <v>3.1</v>
      </c>
      <c r="J62" s="16">
        <v>2.2</v>
      </c>
      <c r="K62" s="16">
        <v>1.5</v>
      </c>
      <c r="L62" s="16">
        <v>3.2</v>
      </c>
      <c r="M62" s="16">
        <v>1.6</v>
      </c>
      <c r="N62" s="16">
        <v>1.3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15.75">
      <c r="A63" s="18" t="s">
        <v>186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15.75">
      <c r="A64" s="18"/>
      <c r="B64" s="23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15.75">
      <c r="A65" s="18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15.75">
      <c r="A66" s="18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ht="12">
      <c r="A67" s="1"/>
    </row>
  </sheetData>
  <printOptions/>
  <pageMargins left="0.75" right="0.75" top="1" bottom="1" header="0.5" footer="0.5"/>
  <pageSetup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N103"/>
  <sheetViews>
    <sheetView zoomScale="75" zoomScaleNormal="75" workbookViewId="0" topLeftCell="A1">
      <selection activeCell="Q61" sqref="Q61"/>
    </sheetView>
  </sheetViews>
  <sheetFormatPr defaultColWidth="9.00390625" defaultRowHeight="12"/>
  <cols>
    <col min="1" max="1" width="21.125" style="0" customWidth="1"/>
    <col min="2" max="2" width="15.875" style="0" customWidth="1"/>
    <col min="3" max="16384" width="11.375" style="0" customWidth="1"/>
  </cols>
  <sheetData>
    <row r="1" spans="1:66" s="2" customFormat="1" ht="15">
      <c r="A1" s="16" t="s">
        <v>179</v>
      </c>
      <c r="B1" s="17">
        <v>35229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15">
      <c r="A2" s="16" t="s">
        <v>180</v>
      </c>
      <c r="B2" s="16" t="s">
        <v>37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</row>
    <row r="3" spans="1:66" ht="15">
      <c r="A3" s="16" t="s">
        <v>181</v>
      </c>
      <c r="B3" s="16">
        <v>71.3273</v>
      </c>
      <c r="C3" s="16">
        <v>-156.7022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</row>
    <row r="4" spans="1:66" ht="15">
      <c r="A4" s="16" t="s">
        <v>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</row>
    <row r="5" spans="1:66" ht="15">
      <c r="A5" s="16" t="s">
        <v>58</v>
      </c>
      <c r="B5" s="16"/>
      <c r="C5" s="16"/>
      <c r="D5" s="2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66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15">
      <c r="A7" s="16" t="s">
        <v>182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</row>
    <row r="8" spans="1:66" ht="15">
      <c r="A8" s="16" t="s">
        <v>183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ht="15.75">
      <c r="A10" s="18" t="s">
        <v>51</v>
      </c>
      <c r="B10" s="18" t="s">
        <v>41</v>
      </c>
      <c r="C10" s="16" t="s">
        <v>53</v>
      </c>
      <c r="D10" s="19" t="s">
        <v>183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6" s="1" customFormat="1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 ht="15">
      <c r="A12" s="16">
        <v>0.05</v>
      </c>
      <c r="B12" s="16">
        <v>0</v>
      </c>
      <c r="C12" s="16"/>
      <c r="D12" s="16"/>
      <c r="E12" s="16">
        <v>0</v>
      </c>
      <c r="F12" s="16">
        <f aca="true" t="shared" si="0" ref="F12:F19">E13</f>
        <v>0.05</v>
      </c>
      <c r="G12" s="16">
        <f aca="true" t="shared" si="1" ref="G12:G23">E12+(F12-E12)/2</f>
        <v>0.025</v>
      </c>
      <c r="H12" s="16">
        <v>0.1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</row>
    <row r="13" spans="1:66" ht="15">
      <c r="A13" s="16">
        <v>0.1</v>
      </c>
      <c r="B13" s="16">
        <v>-0.2</v>
      </c>
      <c r="C13" s="16" t="s">
        <v>40</v>
      </c>
      <c r="D13" s="16"/>
      <c r="E13" s="16">
        <v>0.05</v>
      </c>
      <c r="F13" s="16">
        <f t="shared" si="0"/>
        <v>0.1</v>
      </c>
      <c r="G13" s="16">
        <f t="shared" si="1"/>
        <v>0.07500000000000001</v>
      </c>
      <c r="H13" s="16">
        <v>0.3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</row>
    <row r="14" spans="1:66" ht="15">
      <c r="A14" s="16">
        <v>0.15</v>
      </c>
      <c r="B14" s="16">
        <v>-0.5</v>
      </c>
      <c r="C14" s="16"/>
      <c r="D14" s="16"/>
      <c r="E14" s="16">
        <v>0.1</v>
      </c>
      <c r="F14" s="16">
        <f t="shared" si="0"/>
        <v>0.15</v>
      </c>
      <c r="G14" s="16">
        <f t="shared" si="1"/>
        <v>0.125</v>
      </c>
      <c r="H14" s="16">
        <v>1.5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1:66" ht="15">
      <c r="A15" s="16">
        <v>0.2</v>
      </c>
      <c r="B15" s="16">
        <v>-0.8</v>
      </c>
      <c r="C15" s="16"/>
      <c r="D15" s="16"/>
      <c r="E15" s="16">
        <v>0.15</v>
      </c>
      <c r="F15" s="16">
        <f t="shared" si="0"/>
        <v>0.2</v>
      </c>
      <c r="G15" s="16">
        <f t="shared" si="1"/>
        <v>0.175</v>
      </c>
      <c r="H15" s="16">
        <v>3.4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:66" ht="15">
      <c r="A16" s="16">
        <v>0.25</v>
      </c>
      <c r="B16" s="16">
        <v>-1.1</v>
      </c>
      <c r="C16" s="16"/>
      <c r="D16" s="16"/>
      <c r="E16" s="16">
        <v>0.2</v>
      </c>
      <c r="F16" s="16">
        <f t="shared" si="0"/>
        <v>0.25</v>
      </c>
      <c r="G16" s="16">
        <f t="shared" si="1"/>
        <v>0.225</v>
      </c>
      <c r="H16" s="16">
        <v>4.2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:66" ht="15">
      <c r="A17" s="16">
        <v>0.3</v>
      </c>
      <c r="B17" s="16">
        <v>-1.2</v>
      </c>
      <c r="C17" s="16"/>
      <c r="D17" s="16"/>
      <c r="E17" s="16">
        <v>0.25</v>
      </c>
      <c r="F17" s="16">
        <f t="shared" si="0"/>
        <v>0.3</v>
      </c>
      <c r="G17" s="16">
        <f t="shared" si="1"/>
        <v>0.275</v>
      </c>
      <c r="H17" s="16">
        <v>4.6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:66" ht="15">
      <c r="A18" s="16">
        <v>0.35</v>
      </c>
      <c r="B18" s="16">
        <v>-1.3</v>
      </c>
      <c r="C18" s="16"/>
      <c r="D18" s="16"/>
      <c r="E18" s="16">
        <v>0.3</v>
      </c>
      <c r="F18" s="16">
        <f t="shared" si="0"/>
        <v>0.35</v>
      </c>
      <c r="G18" s="16">
        <f t="shared" si="1"/>
        <v>0.32499999999999996</v>
      </c>
      <c r="H18" s="16">
        <v>4.7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:66" ht="15">
      <c r="A19" s="16">
        <v>0.4</v>
      </c>
      <c r="B19" s="16">
        <v>-1.4</v>
      </c>
      <c r="C19" s="16"/>
      <c r="D19" s="16"/>
      <c r="E19" s="16">
        <v>0.35</v>
      </c>
      <c r="F19" s="16">
        <f t="shared" si="0"/>
        <v>0.4</v>
      </c>
      <c r="G19" s="16">
        <f t="shared" si="1"/>
        <v>0.375</v>
      </c>
      <c r="H19" s="16">
        <v>4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1:66" ht="15">
      <c r="A20" s="16">
        <v>0.45</v>
      </c>
      <c r="B20" s="16">
        <v>-1.5</v>
      </c>
      <c r="C20" s="16"/>
      <c r="D20" s="16"/>
      <c r="E20" s="16">
        <v>0.4</v>
      </c>
      <c r="F20" s="16">
        <v>0.45</v>
      </c>
      <c r="G20" s="16">
        <f t="shared" si="1"/>
        <v>0.42500000000000004</v>
      </c>
      <c r="H20" s="16">
        <v>4.4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1:66" ht="15">
      <c r="A21" s="16">
        <v>0.5</v>
      </c>
      <c r="B21" s="16">
        <v>-1.7</v>
      </c>
      <c r="C21" s="16"/>
      <c r="D21" s="16"/>
      <c r="E21" s="16">
        <v>0.45</v>
      </c>
      <c r="F21" s="16">
        <v>0.5</v>
      </c>
      <c r="G21" s="16">
        <f t="shared" si="1"/>
        <v>0.475</v>
      </c>
      <c r="H21" s="16">
        <v>4.4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1:66" ht="15">
      <c r="A22" s="16">
        <v>0.55</v>
      </c>
      <c r="B22" s="16">
        <v>-1.8</v>
      </c>
      <c r="C22" s="16"/>
      <c r="D22" s="16"/>
      <c r="E22" s="16">
        <v>0.5</v>
      </c>
      <c r="F22" s="16">
        <v>0.55</v>
      </c>
      <c r="G22" s="16">
        <f t="shared" si="1"/>
        <v>0.525</v>
      </c>
      <c r="H22" s="16">
        <v>4.4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</row>
    <row r="23" spans="1:66" ht="15">
      <c r="A23" s="16">
        <v>0.6</v>
      </c>
      <c r="B23" s="16">
        <v>-1.8</v>
      </c>
      <c r="C23" s="16"/>
      <c r="D23" s="16"/>
      <c r="E23" s="16">
        <v>0.55</v>
      </c>
      <c r="F23" s="16">
        <v>0.6</v>
      </c>
      <c r="G23" s="16">
        <f t="shared" si="1"/>
        <v>0.575</v>
      </c>
      <c r="H23" s="16">
        <v>4.7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</row>
    <row r="24" spans="1:66" ht="15">
      <c r="A24" s="16">
        <v>0.65</v>
      </c>
      <c r="B24" s="16">
        <v>-1.8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</row>
    <row r="25" spans="1:66" ht="15">
      <c r="A25" s="16">
        <v>0.7</v>
      </c>
      <c r="B25" s="16">
        <v>-1.9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1:66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</row>
    <row r="27" spans="1:66" ht="15.75">
      <c r="A27" s="18" t="s">
        <v>51</v>
      </c>
      <c r="B27" s="18" t="s">
        <v>38</v>
      </c>
      <c r="C27" s="16" t="s">
        <v>124</v>
      </c>
      <c r="D27" s="19" t="s">
        <v>39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66" ht="15.75">
      <c r="A28" s="18" t="s">
        <v>159</v>
      </c>
      <c r="B28" s="18" t="s">
        <v>172</v>
      </c>
      <c r="C28" s="18" t="s">
        <v>163</v>
      </c>
      <c r="D28" s="18"/>
      <c r="E28" s="18" t="s">
        <v>165</v>
      </c>
      <c r="F28" s="18" t="s">
        <v>166</v>
      </c>
      <c r="G28" s="18" t="s">
        <v>167</v>
      </c>
      <c r="H28" s="18" t="s">
        <v>164</v>
      </c>
      <c r="I28" s="18" t="s">
        <v>168</v>
      </c>
      <c r="J28" s="18" t="s">
        <v>163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</row>
    <row r="29" spans="1:66" ht="15">
      <c r="A29" s="16">
        <v>0.05</v>
      </c>
      <c r="B29" s="16">
        <v>-0.2</v>
      </c>
      <c r="C29" s="16"/>
      <c r="D29" s="16"/>
      <c r="E29" s="16">
        <v>0</v>
      </c>
      <c r="F29" s="16">
        <v>0.05</v>
      </c>
      <c r="G29" s="16">
        <f aca="true" t="shared" si="2" ref="G29:G44">E29+(F29-E29)/2</f>
        <v>0.025</v>
      </c>
      <c r="H29" s="16">
        <v>1.4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</row>
    <row r="30" spans="1:66" ht="15">
      <c r="A30" s="16">
        <v>0.1</v>
      </c>
      <c r="B30" s="16">
        <v>-0.2</v>
      </c>
      <c r="C30" s="16"/>
      <c r="D30" s="16"/>
      <c r="E30" s="16">
        <v>0.05</v>
      </c>
      <c r="F30" s="16">
        <v>0.1</v>
      </c>
      <c r="G30" s="16">
        <f t="shared" si="2"/>
        <v>0.07500000000000001</v>
      </c>
      <c r="H30" s="16">
        <v>1.3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</row>
    <row r="31" spans="1:66" ht="15">
      <c r="A31" s="16">
        <v>0.15</v>
      </c>
      <c r="B31" s="16">
        <v>-0.4</v>
      </c>
      <c r="C31" s="16"/>
      <c r="D31" s="16"/>
      <c r="E31" s="16">
        <v>0.1</v>
      </c>
      <c r="F31" s="16">
        <v>0.15</v>
      </c>
      <c r="G31" s="16">
        <f t="shared" si="2"/>
        <v>0.125</v>
      </c>
      <c r="H31" s="16">
        <v>1.7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</row>
    <row r="32" spans="1:66" ht="15">
      <c r="A32" s="16">
        <v>0.2</v>
      </c>
      <c r="B32" s="16">
        <v>-0.5</v>
      </c>
      <c r="C32" s="16"/>
      <c r="D32" s="16"/>
      <c r="E32" s="16">
        <v>0.15</v>
      </c>
      <c r="F32" s="16">
        <v>0.2</v>
      </c>
      <c r="G32" s="16">
        <f t="shared" si="2"/>
        <v>0.175</v>
      </c>
      <c r="H32" s="16">
        <v>2.8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</row>
    <row r="33" spans="1:66" ht="15">
      <c r="A33" s="16">
        <v>0.25</v>
      </c>
      <c r="B33" s="16">
        <v>-0.7</v>
      </c>
      <c r="C33" s="16"/>
      <c r="D33" s="16"/>
      <c r="E33" s="16">
        <v>0.2</v>
      </c>
      <c r="F33" s="16">
        <v>0.25</v>
      </c>
      <c r="G33" s="16">
        <f t="shared" si="2"/>
        <v>0.225</v>
      </c>
      <c r="H33" s="16">
        <v>2.8</v>
      </c>
      <c r="I33" s="16">
        <v>0.1830673180673782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</row>
    <row r="34" spans="1:66" ht="15">
      <c r="A34" s="16">
        <v>0.3</v>
      </c>
      <c r="B34" s="16">
        <v>-0.8</v>
      </c>
      <c r="C34" s="16"/>
      <c r="D34" s="16"/>
      <c r="E34" s="16">
        <v>0.25</v>
      </c>
      <c r="F34" s="16">
        <v>0.3</v>
      </c>
      <c r="G34" s="16">
        <f t="shared" si="2"/>
        <v>0.275</v>
      </c>
      <c r="H34" s="16">
        <v>3.2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</row>
    <row r="35" spans="1:66" ht="15">
      <c r="A35" s="16">
        <v>0.35</v>
      </c>
      <c r="B35" s="16">
        <v>-0.8</v>
      </c>
      <c r="C35" s="16"/>
      <c r="D35" s="16"/>
      <c r="E35" s="16">
        <v>0.3</v>
      </c>
      <c r="F35" s="16">
        <v>0.35</v>
      </c>
      <c r="G35" s="16">
        <f t="shared" si="2"/>
        <v>0.32499999999999996</v>
      </c>
      <c r="H35" s="16">
        <v>3.2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</row>
    <row r="36" spans="1:66" ht="15">
      <c r="A36" s="16">
        <v>0.4</v>
      </c>
      <c r="B36" s="16">
        <v>-0.8</v>
      </c>
      <c r="C36" s="16"/>
      <c r="D36" s="16"/>
      <c r="E36" s="16">
        <v>0.35</v>
      </c>
      <c r="F36" s="16">
        <v>0.4</v>
      </c>
      <c r="G36" s="16">
        <f t="shared" si="2"/>
        <v>0.375</v>
      </c>
      <c r="H36" s="16">
        <v>3.4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</row>
    <row r="37" spans="1:66" ht="15">
      <c r="A37" s="16">
        <v>0.45</v>
      </c>
      <c r="B37" s="16">
        <v>-1</v>
      </c>
      <c r="C37" s="16"/>
      <c r="D37" s="16"/>
      <c r="E37" s="16">
        <v>0.4</v>
      </c>
      <c r="F37" s="16">
        <v>0.45</v>
      </c>
      <c r="G37" s="16">
        <f t="shared" si="2"/>
        <v>0.42500000000000004</v>
      </c>
      <c r="H37" s="16">
        <v>3.8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</row>
    <row r="38" spans="1:66" ht="15">
      <c r="A38" s="16">
        <v>0.5</v>
      </c>
      <c r="B38" s="16">
        <v>-1.1</v>
      </c>
      <c r="C38" s="16"/>
      <c r="D38" s="16"/>
      <c r="E38" s="16">
        <v>0.45</v>
      </c>
      <c r="F38" s="16">
        <v>0.5</v>
      </c>
      <c r="G38" s="16">
        <f t="shared" si="2"/>
        <v>0.475</v>
      </c>
      <c r="H38" s="16">
        <v>3.5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</row>
    <row r="39" spans="1:66" ht="15">
      <c r="A39" s="16">
        <v>0.55</v>
      </c>
      <c r="B39" s="16">
        <v>-0.6</v>
      </c>
      <c r="C39" s="16" t="s">
        <v>40</v>
      </c>
      <c r="D39" s="16"/>
      <c r="E39" s="16">
        <v>0.5</v>
      </c>
      <c r="F39" s="16">
        <v>0.55</v>
      </c>
      <c r="G39" s="16">
        <f t="shared" si="2"/>
        <v>0.525</v>
      </c>
      <c r="H39" s="16">
        <v>3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</row>
    <row r="40" spans="1:66" ht="15">
      <c r="A40" s="16">
        <v>0.6</v>
      </c>
      <c r="B40" s="16">
        <v>-0.8</v>
      </c>
      <c r="C40" s="16"/>
      <c r="D40" s="16"/>
      <c r="E40" s="16">
        <v>0.55</v>
      </c>
      <c r="F40" s="16">
        <v>0.6</v>
      </c>
      <c r="G40" s="16">
        <f t="shared" si="2"/>
        <v>0.575</v>
      </c>
      <c r="H40" s="16">
        <v>2.7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</row>
    <row r="41" spans="1:66" ht="15">
      <c r="A41" s="16">
        <v>0.65</v>
      </c>
      <c r="B41" s="16">
        <v>-0.9</v>
      </c>
      <c r="C41" s="16"/>
      <c r="D41" s="16"/>
      <c r="E41" s="16">
        <v>0.6</v>
      </c>
      <c r="F41" s="16">
        <v>0.65</v>
      </c>
      <c r="G41" s="16">
        <f t="shared" si="2"/>
        <v>0.625</v>
      </c>
      <c r="H41" s="16">
        <v>2.9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</row>
    <row r="42" spans="1:66" ht="15">
      <c r="A42" s="16">
        <v>0.7</v>
      </c>
      <c r="B42" s="16">
        <v>-1.2</v>
      </c>
      <c r="C42" s="16"/>
      <c r="D42" s="16"/>
      <c r="E42" s="16">
        <v>0.65</v>
      </c>
      <c r="F42" s="16">
        <v>0.7</v>
      </c>
      <c r="G42" s="16">
        <f t="shared" si="2"/>
        <v>0.675</v>
      </c>
      <c r="H42" s="16">
        <v>3.1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</row>
    <row r="43" spans="1:66" ht="15">
      <c r="A43" s="16">
        <v>0.75</v>
      </c>
      <c r="B43" s="16">
        <v>-1</v>
      </c>
      <c r="C43" s="16"/>
      <c r="D43" s="16"/>
      <c r="E43" s="16">
        <v>0.7</v>
      </c>
      <c r="F43" s="16">
        <v>0.75</v>
      </c>
      <c r="G43" s="16">
        <f t="shared" si="2"/>
        <v>0.725</v>
      </c>
      <c r="H43" s="16">
        <v>3.2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</row>
    <row r="44" spans="1:66" ht="15">
      <c r="A44" s="16">
        <v>0.8</v>
      </c>
      <c r="B44" s="16">
        <v>-1.1</v>
      </c>
      <c r="C44" s="16"/>
      <c r="D44" s="16"/>
      <c r="E44" s="16">
        <v>0.75</v>
      </c>
      <c r="F44" s="16">
        <v>0.8</v>
      </c>
      <c r="G44" s="16">
        <f t="shared" si="2"/>
        <v>0.775</v>
      </c>
      <c r="H44" s="16">
        <v>3.5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</row>
    <row r="45" spans="1:66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</row>
    <row r="46" spans="1:66" ht="15.75">
      <c r="A46" s="18" t="s">
        <v>51</v>
      </c>
      <c r="B46" s="18" t="s">
        <v>158</v>
      </c>
      <c r="C46" s="16" t="s">
        <v>52</v>
      </c>
      <c r="D46" s="16" t="s">
        <v>183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</row>
    <row r="47" spans="1:66" s="1" customFormat="1" ht="15.75">
      <c r="A47" s="18" t="s">
        <v>165</v>
      </c>
      <c r="B47" s="18" t="s">
        <v>166</v>
      </c>
      <c r="C47" s="18" t="s">
        <v>167</v>
      </c>
      <c r="D47" s="18" t="s">
        <v>178</v>
      </c>
      <c r="E47" s="18" t="s">
        <v>169</v>
      </c>
      <c r="F47" s="18" t="s">
        <v>175</v>
      </c>
      <c r="G47" s="18" t="s">
        <v>170</v>
      </c>
      <c r="H47" s="18" t="s">
        <v>168</v>
      </c>
      <c r="I47" s="18" t="s">
        <v>163</v>
      </c>
      <c r="J47" s="16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1:66" ht="15">
      <c r="A48" s="16">
        <v>0</v>
      </c>
      <c r="B48" s="16">
        <v>0.06</v>
      </c>
      <c r="C48" s="16">
        <f>A48+(B48-A48)/2</f>
        <v>0.03</v>
      </c>
      <c r="D48" s="16">
        <v>178</v>
      </c>
      <c r="E48" s="16">
        <v>49</v>
      </c>
      <c r="F48" s="16">
        <v>1.5</v>
      </c>
      <c r="G48" s="16">
        <f>1000*(E48/(1+0.0008*F48))/(E48/(1+0.0008*F48)+D48/(0.917))</f>
        <v>201.36089906814624</v>
      </c>
      <c r="H48" s="16">
        <v>-10.15734689165009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</row>
    <row r="49" spans="1:66" ht="15">
      <c r="A49" s="16">
        <v>0.06</v>
      </c>
      <c r="B49" s="16">
        <v>0.12</v>
      </c>
      <c r="C49" s="16">
        <f>A49+(B49-A49)/2</f>
        <v>0.09</v>
      </c>
      <c r="D49" s="16">
        <v>165</v>
      </c>
      <c r="E49" s="16">
        <v>55</v>
      </c>
      <c r="F49" s="16">
        <v>3.2</v>
      </c>
      <c r="G49" s="16">
        <f>1000*(E49/(1+0.0008*F49))/(E49/(1+0.0008*F49)+D49/(0.917))</f>
        <v>233.64962238959615</v>
      </c>
      <c r="H49" s="16">
        <v>-5.283488059418015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</row>
    <row r="50" spans="1:66" ht="15">
      <c r="A50" s="16">
        <v>0.12</v>
      </c>
      <c r="B50" s="16">
        <v>0.18</v>
      </c>
      <c r="C50" s="16">
        <f>A50+(B50-A50)/2</f>
        <v>0.15</v>
      </c>
      <c r="D50" s="16">
        <v>191</v>
      </c>
      <c r="E50" s="16">
        <v>73</v>
      </c>
      <c r="F50" s="16">
        <v>8.5</v>
      </c>
      <c r="G50" s="16">
        <f>1000*(E50/(1+0.0008*F50))/(E50/(1+0.0008*F50)+D50/(0.917))</f>
        <v>258.22038128404665</v>
      </c>
      <c r="H50" s="16">
        <v>-2.1329826264282215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</row>
    <row r="51" spans="1:66" ht="15">
      <c r="A51" s="16">
        <v>0.18</v>
      </c>
      <c r="B51" s="16">
        <v>0.24</v>
      </c>
      <c r="C51" s="16">
        <f>A51+(B51-A51)/2</f>
        <v>0.21</v>
      </c>
      <c r="D51" s="16">
        <v>185</v>
      </c>
      <c r="E51" s="16">
        <v>70</v>
      </c>
      <c r="F51" s="16">
        <v>13.1</v>
      </c>
      <c r="G51" s="16">
        <f>1000*(E51/(1+0.0008*F51))/(E51/(1+0.0008*F51)+D51/(0.917))</f>
        <v>255.60588829317862</v>
      </c>
      <c r="H51" s="16">
        <v>-1.6861873006987416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</row>
    <row r="52" spans="1:66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</row>
    <row r="53" spans="1:66" ht="15.75">
      <c r="A53" s="18" t="s">
        <v>51</v>
      </c>
      <c r="B53" s="18" t="s">
        <v>42</v>
      </c>
      <c r="C53" s="16" t="s">
        <v>118</v>
      </c>
      <c r="D53" s="16" t="s">
        <v>156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1:66" ht="15.75">
      <c r="A54" s="18" t="s">
        <v>165</v>
      </c>
      <c r="B54" s="18" t="s">
        <v>166</v>
      </c>
      <c r="C54" s="18" t="s">
        <v>167</v>
      </c>
      <c r="D54" s="18" t="s">
        <v>178</v>
      </c>
      <c r="E54" s="18" t="s">
        <v>169</v>
      </c>
      <c r="F54" s="18" t="s">
        <v>175</v>
      </c>
      <c r="G54" s="18" t="s">
        <v>170</v>
      </c>
      <c r="H54" s="18" t="s">
        <v>163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</row>
    <row r="55" spans="1:66" ht="15">
      <c r="A55" s="16">
        <v>0</v>
      </c>
      <c r="B55" s="16">
        <v>0.06</v>
      </c>
      <c r="C55" s="16">
        <f>A55+(B55-A55)/2</f>
        <v>0.03</v>
      </c>
      <c r="D55" s="16">
        <v>90</v>
      </c>
      <c r="E55" s="16">
        <v>44</v>
      </c>
      <c r="F55" s="16">
        <v>2.8</v>
      </c>
      <c r="G55" s="16">
        <f>1000*(E55/(1+0.0008*F55))/(E55/(1+0.0008*F55)+D55/(0.917))</f>
        <v>309.06260915391545</v>
      </c>
      <c r="H55" s="16" t="s">
        <v>157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</row>
    <row r="56" spans="1:66" ht="15">
      <c r="A56" s="16">
        <v>0.06</v>
      </c>
      <c r="B56" s="16">
        <v>0.12</v>
      </c>
      <c r="C56" s="16">
        <f>A56+(B56-A56)/2</f>
        <v>0.09</v>
      </c>
      <c r="D56" s="16">
        <v>91</v>
      </c>
      <c r="E56" s="16">
        <v>43</v>
      </c>
      <c r="F56" s="16">
        <v>3.3</v>
      </c>
      <c r="G56" s="16">
        <f>1000*(E56/(1+0.0008*F56))/(E56/(1+0.0008*F56)+D56/(0.917))</f>
        <v>301.75729563750986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</row>
    <row r="57" spans="1:66" ht="15">
      <c r="A57" s="16">
        <v>0.12</v>
      </c>
      <c r="B57" s="16">
        <v>0.18</v>
      </c>
      <c r="C57" s="16">
        <f>A57+(B57-A57)/2</f>
        <v>0.15</v>
      </c>
      <c r="D57" s="16">
        <v>159</v>
      </c>
      <c r="E57" s="16">
        <v>92</v>
      </c>
      <c r="F57" s="16">
        <v>5.4</v>
      </c>
      <c r="G57" s="16">
        <f>1000*(E57/(1+0.0008*F57))/(E57/(1+0.0008*F57)+D57/(0.917))</f>
        <v>345.6820151601175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</row>
    <row r="58" spans="1:66" ht="15">
      <c r="A58" s="16">
        <v>0.18</v>
      </c>
      <c r="B58" s="16">
        <v>0.24</v>
      </c>
      <c r="C58" s="16">
        <f>A58+(B58-A58)/2</f>
        <v>0.21</v>
      </c>
      <c r="D58" s="16">
        <v>176</v>
      </c>
      <c r="E58" s="16">
        <v>74</v>
      </c>
      <c r="F58" s="16">
        <v>8.4</v>
      </c>
      <c r="G58" s="16">
        <f>1000*(E58/(1+0.0008*F58))/(E58/(1+0.0008*F58)+D58/(0.917))</f>
        <v>276.9254024392354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</row>
    <row r="59" spans="1:66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</row>
    <row r="60" spans="1:66" s="1" customFormat="1" ht="15.75">
      <c r="A60" s="18" t="s">
        <v>171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6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</row>
    <row r="61" spans="1:66" s="1" customFormat="1" ht="15.75">
      <c r="A61" s="18" t="s">
        <v>165</v>
      </c>
      <c r="B61" s="18" t="s">
        <v>166</v>
      </c>
      <c r="C61" s="18" t="s">
        <v>167</v>
      </c>
      <c r="D61" s="18" t="s">
        <v>172</v>
      </c>
      <c r="E61" s="18" t="s">
        <v>173</v>
      </c>
      <c r="F61" s="18" t="s">
        <v>175</v>
      </c>
      <c r="G61" s="18" t="s">
        <v>168</v>
      </c>
      <c r="H61" s="18" t="s">
        <v>174</v>
      </c>
      <c r="I61" s="18" t="s">
        <v>163</v>
      </c>
      <c r="J61" s="18"/>
      <c r="K61" s="18"/>
      <c r="L61" s="16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1:66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</row>
    <row r="63" spans="1:66" s="1" customFormat="1" ht="15.75">
      <c r="A63" s="18" t="s">
        <v>176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1:66" s="1" customFormat="1" ht="15.75">
      <c r="A64" s="18" t="s">
        <v>184</v>
      </c>
      <c r="B64" s="16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1:66" s="1" customFormat="1" ht="15.75">
      <c r="A65" s="18" t="s">
        <v>183</v>
      </c>
      <c r="B65" s="16" t="s">
        <v>102</v>
      </c>
      <c r="C65" s="18"/>
      <c r="D65" s="18"/>
      <c r="E65" s="18"/>
      <c r="F65" s="18"/>
      <c r="G65" s="18"/>
      <c r="H65" s="18"/>
      <c r="I65" s="16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1:66" ht="15.75">
      <c r="A66" s="18" t="s">
        <v>187</v>
      </c>
      <c r="B66" s="16">
        <v>0.09</v>
      </c>
      <c r="C66" s="16">
        <v>0.08</v>
      </c>
      <c r="D66" s="16">
        <v>0.08</v>
      </c>
      <c r="E66" s="16">
        <v>0.105</v>
      </c>
      <c r="F66" s="16">
        <v>0.11</v>
      </c>
      <c r="G66" s="16">
        <v>0.095</v>
      </c>
      <c r="H66" s="16">
        <v>0.085</v>
      </c>
      <c r="I66" s="16">
        <v>0.09</v>
      </c>
      <c r="J66" s="16">
        <v>0.09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</row>
    <row r="67" spans="1:66" ht="15.75">
      <c r="A67" s="18" t="s">
        <v>46</v>
      </c>
      <c r="B67" s="16">
        <v>0.08</v>
      </c>
      <c r="C67" s="16">
        <v>0.085</v>
      </c>
      <c r="D67" s="16">
        <v>0.1</v>
      </c>
      <c r="E67" s="16">
        <v>0.12</v>
      </c>
      <c r="F67" s="16">
        <v>0.09</v>
      </c>
      <c r="G67" s="16">
        <v>0.95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</row>
    <row r="68" spans="1:66" ht="15.75">
      <c r="A68" s="18" t="s">
        <v>221</v>
      </c>
      <c r="B68" s="16">
        <f>AVERAGE(B66:V67)</f>
        <v>0.15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</row>
    <row r="69" spans="1:66" ht="15.75">
      <c r="A69" s="18" t="s">
        <v>222</v>
      </c>
      <c r="B69" s="16">
        <f>STDEV(B66:V67)</f>
        <v>0.22161743098024964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</row>
    <row r="70" spans="1:66" ht="15.75">
      <c r="A70" s="18" t="s">
        <v>185</v>
      </c>
      <c r="B70" s="16">
        <v>1.4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</row>
    <row r="71" spans="1:66" ht="15.75">
      <c r="A71" s="18" t="s">
        <v>186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</row>
    <row r="72" spans="1:66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</row>
    <row r="73" spans="1:66" ht="15.75">
      <c r="A73" s="18" t="s">
        <v>47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</row>
    <row r="74" spans="1:66" ht="15.75">
      <c r="A74" s="18" t="s">
        <v>183</v>
      </c>
      <c r="B74" s="16" t="s">
        <v>101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</row>
    <row r="75" spans="1:66" ht="15.75">
      <c r="A75" s="18" t="s">
        <v>187</v>
      </c>
      <c r="B75" s="16">
        <v>0.075</v>
      </c>
      <c r="C75" s="16">
        <v>0.1</v>
      </c>
      <c r="D75" s="16">
        <v>0.105</v>
      </c>
      <c r="E75" s="16">
        <v>0.1</v>
      </c>
      <c r="F75" s="16">
        <v>0.105</v>
      </c>
      <c r="G75" s="16">
        <v>0.105</v>
      </c>
      <c r="H75" s="16">
        <v>0.105</v>
      </c>
      <c r="I75" s="16">
        <v>0.11</v>
      </c>
      <c r="J75" s="16">
        <v>0.105</v>
      </c>
      <c r="K75" s="16">
        <v>0.1</v>
      </c>
      <c r="L75" s="16">
        <v>0.095</v>
      </c>
      <c r="M75" s="16">
        <v>0.085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</row>
    <row r="76" spans="1:66" ht="15.75">
      <c r="A76" s="18" t="s">
        <v>46</v>
      </c>
      <c r="B76" s="16">
        <v>0.095</v>
      </c>
      <c r="C76" s="16">
        <v>0.085</v>
      </c>
      <c r="D76" s="16">
        <v>0.1</v>
      </c>
      <c r="E76" s="16">
        <v>0.095</v>
      </c>
      <c r="F76" s="16">
        <v>0.07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</row>
    <row r="77" spans="1:66" ht="15.75">
      <c r="A77" s="18" t="s">
        <v>221</v>
      </c>
      <c r="B77" s="16">
        <f>AVERAGE(B75:W76)</f>
        <v>0.0961764705882353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</row>
    <row r="78" spans="1:66" ht="15.75">
      <c r="A78" s="18" t="s">
        <v>222</v>
      </c>
      <c r="B78" s="16">
        <f>STDEV(B75:W76)</f>
        <v>0.011254084225946863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</row>
    <row r="79" spans="1:66" ht="15.75">
      <c r="A79" s="18" t="s">
        <v>185</v>
      </c>
      <c r="B79" s="16">
        <v>1.9</v>
      </c>
      <c r="C79" s="16">
        <v>2.4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</row>
    <row r="80" spans="1:66" ht="15.75">
      <c r="A80" s="18" t="s">
        <v>186</v>
      </c>
      <c r="B80" s="16">
        <v>-7.764123906006473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</row>
    <row r="81" spans="1:66" ht="15.75">
      <c r="A81" s="18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</row>
    <row r="82" spans="1:66" ht="15.75">
      <c r="A82" s="18" t="s">
        <v>48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</row>
    <row r="83" spans="1:66" ht="15.75">
      <c r="A83" s="18" t="s">
        <v>183</v>
      </c>
      <c r="B83" s="16" t="s">
        <v>230</v>
      </c>
      <c r="C83" s="16"/>
      <c r="D83" s="16"/>
      <c r="E83" s="16"/>
      <c r="F83" s="16"/>
      <c r="G83" s="16"/>
      <c r="H83" s="16"/>
      <c r="I83" s="18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</row>
    <row r="84" spans="1:66" ht="15.75">
      <c r="A84" s="18" t="s">
        <v>185</v>
      </c>
      <c r="B84" s="16">
        <v>2.6</v>
      </c>
      <c r="C84" s="16">
        <v>3</v>
      </c>
      <c r="D84" s="16">
        <v>6.5</v>
      </c>
      <c r="E84" s="16">
        <v>6.8</v>
      </c>
      <c r="F84" s="16">
        <v>2.8</v>
      </c>
      <c r="G84" s="16">
        <v>2.9</v>
      </c>
      <c r="H84" s="16">
        <v>1.8</v>
      </c>
      <c r="I84" s="16">
        <v>1.8</v>
      </c>
      <c r="J84" s="16">
        <v>4.7</v>
      </c>
      <c r="K84" s="16">
        <v>4.7</v>
      </c>
      <c r="L84" s="16">
        <v>4.2</v>
      </c>
      <c r="M84" s="16">
        <v>4.2</v>
      </c>
      <c r="N84" s="16">
        <v>2.2</v>
      </c>
      <c r="O84" s="16">
        <v>2.2</v>
      </c>
      <c r="P84" s="16">
        <v>1.6</v>
      </c>
      <c r="Q84" s="16">
        <v>1.6</v>
      </c>
      <c r="R84" s="16">
        <v>2</v>
      </c>
      <c r="S84" s="16">
        <v>2</v>
      </c>
      <c r="T84" s="16">
        <v>1.2</v>
      </c>
      <c r="U84" s="16">
        <v>1.9</v>
      </c>
      <c r="V84" s="16">
        <v>3.5</v>
      </c>
      <c r="W84" s="16">
        <v>3.5</v>
      </c>
      <c r="X84" s="16">
        <v>2.3</v>
      </c>
      <c r="Y84" s="16">
        <v>2.3</v>
      </c>
      <c r="Z84" s="16">
        <v>2</v>
      </c>
      <c r="AA84" s="16">
        <v>2</v>
      </c>
      <c r="AB84" s="16">
        <v>1.7</v>
      </c>
      <c r="AC84" s="16">
        <v>1.7</v>
      </c>
      <c r="AD84" s="16">
        <v>1.5</v>
      </c>
      <c r="AE84" s="16">
        <v>1.5</v>
      </c>
      <c r="AF84" s="16">
        <v>4.6</v>
      </c>
      <c r="AG84" s="16">
        <v>4.6</v>
      </c>
      <c r="AH84" s="16">
        <v>0.8</v>
      </c>
      <c r="AI84" s="16">
        <v>0.8</v>
      </c>
      <c r="AJ84" s="16">
        <v>1.9</v>
      </c>
      <c r="AK84" s="16">
        <v>1.9</v>
      </c>
      <c r="AL84" s="16">
        <v>1.6</v>
      </c>
      <c r="AM84" s="16">
        <v>1.6</v>
      </c>
      <c r="AN84" s="16">
        <v>1.1</v>
      </c>
      <c r="AO84" s="16">
        <v>1.1</v>
      </c>
      <c r="AP84" s="16">
        <v>4.3</v>
      </c>
      <c r="AQ84" s="16">
        <v>4.3</v>
      </c>
      <c r="AR84" s="16">
        <v>2.6</v>
      </c>
      <c r="AS84" s="16">
        <v>2.6</v>
      </c>
      <c r="AT84" s="16">
        <v>0.9</v>
      </c>
      <c r="AU84" s="16">
        <v>0.9</v>
      </c>
      <c r="AV84" s="16">
        <v>1.9</v>
      </c>
      <c r="AW84" s="16">
        <v>0.9</v>
      </c>
      <c r="AX84" s="16">
        <v>2.3</v>
      </c>
      <c r="AY84" s="16">
        <v>5.3</v>
      </c>
      <c r="AZ84" s="16">
        <v>3.4</v>
      </c>
      <c r="BA84" s="16">
        <v>2.7</v>
      </c>
      <c r="BB84" s="16">
        <v>3</v>
      </c>
      <c r="BC84" s="16">
        <v>3.1</v>
      </c>
      <c r="BD84" s="16">
        <v>2.1</v>
      </c>
      <c r="BE84" s="16">
        <v>4.8</v>
      </c>
      <c r="BF84" s="16">
        <v>2.9</v>
      </c>
      <c r="BG84" s="16"/>
      <c r="BH84" s="16"/>
      <c r="BI84" s="16"/>
      <c r="BJ84" s="16"/>
      <c r="BK84" s="16"/>
      <c r="BL84" s="16"/>
      <c r="BM84" s="16"/>
      <c r="BN84" s="16"/>
    </row>
    <row r="85" spans="1:66" ht="15.75">
      <c r="A85" s="18" t="s">
        <v>186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</row>
    <row r="86" spans="1:66" ht="15.75">
      <c r="A86" s="16"/>
      <c r="B86" s="16"/>
      <c r="C86" s="16"/>
      <c r="D86" s="16"/>
      <c r="E86" s="16"/>
      <c r="F86" s="16"/>
      <c r="G86" s="16"/>
      <c r="H86" s="16"/>
      <c r="I86" s="18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</row>
    <row r="87" spans="1:66" ht="15.75">
      <c r="A87" s="16"/>
      <c r="B87" s="16"/>
      <c r="C87" s="16"/>
      <c r="D87" s="16"/>
      <c r="E87" s="16"/>
      <c r="F87" s="16"/>
      <c r="G87" s="16"/>
      <c r="H87" s="16"/>
      <c r="I87" s="18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</row>
    <row r="88" spans="1:66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</row>
    <row r="89" spans="1:66" ht="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</row>
    <row r="90" spans="1:66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</row>
    <row r="91" spans="1:66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</row>
    <row r="92" spans="1:66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</row>
    <row r="93" spans="1:66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</row>
    <row r="94" spans="1:66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</row>
    <row r="95" spans="1:66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</row>
    <row r="96" spans="1:66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</row>
    <row r="97" spans="1:66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</row>
    <row r="98" spans="1:66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</row>
    <row r="99" spans="1:66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</row>
    <row r="100" spans="1:66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</row>
    <row r="101" spans="1:66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</row>
    <row r="102" spans="1:66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</row>
    <row r="103" spans="1:66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workbookViewId="0" topLeftCell="A1">
      <selection activeCell="B57" sqref="B57"/>
    </sheetView>
  </sheetViews>
  <sheetFormatPr defaultColWidth="9.00390625" defaultRowHeight="12"/>
  <cols>
    <col min="1" max="1" width="21.625" style="0" customWidth="1"/>
    <col min="2" max="2" width="14.75390625" style="0" customWidth="1"/>
    <col min="3" max="16384" width="11.375" style="0" customWidth="1"/>
  </cols>
  <sheetData>
    <row r="1" spans="1:12" s="2" customFormat="1" ht="15">
      <c r="A1" s="16" t="s">
        <v>179</v>
      </c>
      <c r="B1" s="17">
        <v>35380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6" t="s">
        <v>180</v>
      </c>
      <c r="B2" s="16" t="s">
        <v>145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16" t="s">
        <v>181</v>
      </c>
      <c r="B3" s="16">
        <v>71.3267</v>
      </c>
      <c r="C3" s="16">
        <v>-156.7025</v>
      </c>
      <c r="D3" s="16"/>
      <c r="E3" s="16"/>
      <c r="F3" s="16"/>
      <c r="G3" s="16"/>
      <c r="H3" s="16"/>
      <c r="I3" s="16"/>
      <c r="J3" s="16"/>
      <c r="K3" s="16"/>
      <c r="L3" s="16"/>
    </row>
    <row r="4" spans="1:12" ht="15">
      <c r="A4" s="16" t="s">
        <v>57</v>
      </c>
      <c r="B4" s="16">
        <v>0.025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">
      <c r="A5" s="16" t="s">
        <v>58</v>
      </c>
      <c r="B5" s="16">
        <v>0.04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">
      <c r="A7" s="16" t="s">
        <v>182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s="16" t="s">
        <v>183</v>
      </c>
      <c r="B8" s="16" t="s">
        <v>10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5.75">
      <c r="A10" s="18" t="s">
        <v>51</v>
      </c>
      <c r="B10" s="18" t="s">
        <v>146</v>
      </c>
      <c r="C10" s="16" t="s">
        <v>53</v>
      </c>
      <c r="D10" s="19" t="s">
        <v>183</v>
      </c>
      <c r="E10" s="16"/>
      <c r="F10" s="16"/>
      <c r="G10" s="16"/>
      <c r="H10" s="16"/>
      <c r="I10" s="16"/>
      <c r="J10" s="16"/>
      <c r="K10" s="16"/>
      <c r="L10" s="16"/>
    </row>
    <row r="11" spans="1:12" s="1" customFormat="1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8"/>
      <c r="L11" s="18"/>
    </row>
    <row r="12" spans="1:12" ht="15">
      <c r="A12" s="16">
        <v>0.05</v>
      </c>
      <c r="B12" s="16">
        <v>-15.8</v>
      </c>
      <c r="C12" s="16"/>
      <c r="D12" s="16"/>
      <c r="E12" s="16">
        <v>0</v>
      </c>
      <c r="F12" s="16">
        <v>0.05</v>
      </c>
      <c r="G12" s="16">
        <f aca="true" t="shared" si="0" ref="G12:G19">E12+(F12-E12)/2</f>
        <v>0.025</v>
      </c>
      <c r="H12" s="16">
        <v>8</v>
      </c>
      <c r="I12" s="16"/>
      <c r="J12" s="16"/>
      <c r="K12" s="16"/>
      <c r="L12" s="16"/>
    </row>
    <row r="13" spans="1:12" ht="15">
      <c r="A13" s="16">
        <v>0.1</v>
      </c>
      <c r="B13" s="16">
        <v>-13.6</v>
      </c>
      <c r="C13" s="16"/>
      <c r="D13" s="16"/>
      <c r="E13" s="16">
        <v>0.05</v>
      </c>
      <c r="F13" s="16">
        <v>0.1</v>
      </c>
      <c r="G13" s="16">
        <f t="shared" si="0"/>
        <v>0.07500000000000001</v>
      </c>
      <c r="H13" s="16">
        <v>4.7</v>
      </c>
      <c r="I13" s="16"/>
      <c r="J13" s="16" t="s">
        <v>147</v>
      </c>
      <c r="K13" s="16"/>
      <c r="L13" s="16"/>
    </row>
    <row r="14" spans="1:12" ht="15">
      <c r="A14" s="16">
        <v>0.15</v>
      </c>
      <c r="B14" s="16">
        <v>-12.8</v>
      </c>
      <c r="C14" s="16"/>
      <c r="D14" s="16"/>
      <c r="E14" s="16">
        <v>0.1</v>
      </c>
      <c r="F14" s="16">
        <v>0.15</v>
      </c>
      <c r="G14" s="16">
        <f t="shared" si="0"/>
        <v>0.125</v>
      </c>
      <c r="H14" s="16">
        <v>6.8</v>
      </c>
      <c r="I14" s="16"/>
      <c r="J14" s="16" t="s">
        <v>255</v>
      </c>
      <c r="K14" s="16"/>
      <c r="L14" s="16"/>
    </row>
    <row r="15" spans="1:12" ht="15">
      <c r="A15" s="16">
        <v>0.2</v>
      </c>
      <c r="B15" s="16">
        <v>-11.2</v>
      </c>
      <c r="C15" s="16"/>
      <c r="D15" s="16"/>
      <c r="E15" s="16">
        <v>0.15</v>
      </c>
      <c r="F15" s="16">
        <v>0.2</v>
      </c>
      <c r="G15" s="16">
        <f t="shared" si="0"/>
        <v>0.175</v>
      </c>
      <c r="H15" s="16">
        <v>6.2</v>
      </c>
      <c r="I15" s="16"/>
      <c r="J15" s="16"/>
      <c r="K15" s="16"/>
      <c r="L15" s="16"/>
    </row>
    <row r="16" spans="1:12" ht="15">
      <c r="A16" s="16">
        <v>0.25</v>
      </c>
      <c r="B16" s="16">
        <v>-7.8</v>
      </c>
      <c r="C16" s="16"/>
      <c r="D16" s="16"/>
      <c r="E16" s="16">
        <v>0.2</v>
      </c>
      <c r="F16" s="16">
        <v>0.25</v>
      </c>
      <c r="G16" s="16">
        <f t="shared" si="0"/>
        <v>0.225</v>
      </c>
      <c r="H16" s="16">
        <v>6.2</v>
      </c>
      <c r="I16" s="16"/>
      <c r="J16" s="16"/>
      <c r="K16" s="16"/>
      <c r="L16" s="16"/>
    </row>
    <row r="17" spans="1:12" ht="15">
      <c r="A17" s="16">
        <v>0.3</v>
      </c>
      <c r="B17" s="16">
        <v>-5.1</v>
      </c>
      <c r="C17" s="16"/>
      <c r="D17" s="16"/>
      <c r="E17" s="16">
        <v>0.25</v>
      </c>
      <c r="F17" s="16">
        <v>0.3</v>
      </c>
      <c r="G17" s="16">
        <f t="shared" si="0"/>
        <v>0.275</v>
      </c>
      <c r="H17" s="16">
        <v>5.6</v>
      </c>
      <c r="I17" s="16"/>
      <c r="J17" s="16"/>
      <c r="K17" s="16"/>
      <c r="L17" s="16"/>
    </row>
    <row r="18" spans="1:12" ht="15">
      <c r="A18" s="16">
        <v>0.35</v>
      </c>
      <c r="B18" s="16">
        <v>-3.7</v>
      </c>
      <c r="C18" s="16"/>
      <c r="D18" s="16"/>
      <c r="E18" s="16">
        <v>0.3</v>
      </c>
      <c r="F18" s="16">
        <v>0.35</v>
      </c>
      <c r="G18" s="16">
        <f t="shared" si="0"/>
        <v>0.32499999999999996</v>
      </c>
      <c r="H18" s="16">
        <v>6.4</v>
      </c>
      <c r="I18" s="16"/>
      <c r="J18" s="16"/>
      <c r="K18" s="16"/>
      <c r="L18" s="16"/>
    </row>
    <row r="19" spans="1:12" ht="15">
      <c r="A19" s="16"/>
      <c r="B19" s="16"/>
      <c r="C19" s="16"/>
      <c r="D19" s="16"/>
      <c r="E19" s="16">
        <v>0.35</v>
      </c>
      <c r="F19" s="16">
        <v>0.39</v>
      </c>
      <c r="G19" s="16">
        <f t="shared" si="0"/>
        <v>0.37</v>
      </c>
      <c r="H19" s="16">
        <v>9.7</v>
      </c>
      <c r="I19" s="16"/>
      <c r="J19" s="16" t="s">
        <v>256</v>
      </c>
      <c r="K19" s="16"/>
      <c r="L19" s="16"/>
    </row>
    <row r="20" spans="1:12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.75">
      <c r="A21" s="18" t="s">
        <v>51</v>
      </c>
      <c r="B21" s="18" t="s">
        <v>257</v>
      </c>
      <c r="C21" s="16"/>
      <c r="D21" s="16" t="s">
        <v>258</v>
      </c>
      <c r="E21" s="16"/>
      <c r="F21" s="16"/>
      <c r="G21" s="16"/>
      <c r="H21" s="16"/>
      <c r="I21" s="16"/>
      <c r="J21" s="16"/>
      <c r="K21" s="16"/>
      <c r="L21" s="16"/>
    </row>
    <row r="22" spans="1:12" s="1" customFormat="1" ht="15.75">
      <c r="A22" s="18" t="s">
        <v>165</v>
      </c>
      <c r="B22" s="18" t="s">
        <v>166</v>
      </c>
      <c r="C22" s="18" t="s">
        <v>167</v>
      </c>
      <c r="D22" s="18" t="s">
        <v>178</v>
      </c>
      <c r="E22" s="18" t="s">
        <v>169</v>
      </c>
      <c r="F22" s="18" t="s">
        <v>175</v>
      </c>
      <c r="G22" s="18" t="s">
        <v>170</v>
      </c>
      <c r="H22" s="18"/>
      <c r="I22" s="16"/>
      <c r="J22" s="18"/>
      <c r="K22" s="18"/>
      <c r="L22" s="18"/>
    </row>
    <row r="23" spans="1:12" s="2" customFormat="1" ht="15">
      <c r="A23" s="16">
        <v>0.11</v>
      </c>
      <c r="B23" s="16">
        <v>0.18</v>
      </c>
      <c r="C23" s="16">
        <f>(A23+B23)/2</f>
        <v>0.145</v>
      </c>
      <c r="D23" s="16"/>
      <c r="E23" s="16"/>
      <c r="F23" s="16"/>
      <c r="G23" s="16"/>
      <c r="H23" s="16"/>
      <c r="I23" s="16"/>
      <c r="J23" s="16"/>
      <c r="K23" s="16"/>
      <c r="L23" s="16"/>
    </row>
    <row r="24" spans="1:12" s="2" customFormat="1" ht="15">
      <c r="A24" s="16">
        <v>0.18</v>
      </c>
      <c r="B24" s="16">
        <v>0.25</v>
      </c>
      <c r="C24" s="16">
        <f>(A24+B24)/2</f>
        <v>0.215</v>
      </c>
      <c r="D24" s="16"/>
      <c r="E24" s="16"/>
      <c r="F24" s="16"/>
      <c r="G24" s="16"/>
      <c r="H24" s="16"/>
      <c r="I24" s="16"/>
      <c r="J24" s="16"/>
      <c r="K24" s="16"/>
      <c r="L24" s="16"/>
    </row>
    <row r="25" spans="1:12" s="2" customFormat="1" ht="15">
      <c r="A25" s="16">
        <v>0.25</v>
      </c>
      <c r="B25" s="16">
        <v>0.32</v>
      </c>
      <c r="C25" s="16">
        <f>(A25+B25)/2</f>
        <v>0.28500000000000003</v>
      </c>
      <c r="D25" s="16"/>
      <c r="E25" s="16"/>
      <c r="F25" s="16"/>
      <c r="G25" s="16"/>
      <c r="H25" s="16"/>
      <c r="I25" s="16"/>
      <c r="J25" s="16"/>
      <c r="K25" s="16"/>
      <c r="L25" s="16"/>
    </row>
    <row r="26" spans="1:12" s="2" customFormat="1" ht="15">
      <c r="A26" s="16">
        <v>0.32</v>
      </c>
      <c r="B26" s="16">
        <v>0.37</v>
      </c>
      <c r="C26" s="16">
        <f>(A26+B26)/2</f>
        <v>0.345</v>
      </c>
      <c r="D26" s="16"/>
      <c r="E26" s="16"/>
      <c r="F26" s="16"/>
      <c r="G26" s="16"/>
      <c r="H26" s="16"/>
      <c r="I26" s="16"/>
      <c r="J26" s="16"/>
      <c r="K26" s="16"/>
      <c r="L26" s="16"/>
    </row>
    <row r="27" spans="1:15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O27" s="2"/>
    </row>
    <row r="28" spans="1:12" s="1" customFormat="1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6"/>
    </row>
    <row r="29" spans="1:12" s="1" customFormat="1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6"/>
    </row>
    <row r="30" spans="1:12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s="1" customFormat="1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s="1" customFormat="1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s="1" customFormat="1" ht="15.75">
      <c r="A33" s="18"/>
      <c r="B33" s="16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50" ht="12">
      <c r="A50" s="1"/>
    </row>
    <row r="51" ht="12">
      <c r="A51" s="1"/>
    </row>
    <row r="52" ht="12">
      <c r="A52" s="1"/>
    </row>
    <row r="53" ht="12">
      <c r="A53" s="1"/>
    </row>
  </sheetData>
  <printOptions/>
  <pageMargins left="0.75" right="0.75" top="1" bottom="1" header="0.5" footer="0.5"/>
  <pageSetup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89"/>
  <sheetViews>
    <sheetView workbookViewId="0" topLeftCell="A1">
      <selection activeCell="P53" sqref="P53"/>
    </sheetView>
  </sheetViews>
  <sheetFormatPr defaultColWidth="9.00390625" defaultRowHeight="12"/>
  <cols>
    <col min="1" max="1" width="15.375" style="0" customWidth="1"/>
    <col min="2" max="16384" width="11.375" style="0" customWidth="1"/>
  </cols>
  <sheetData>
    <row r="1" spans="1:2" s="2" customFormat="1" ht="12">
      <c r="A1" s="2" t="s">
        <v>179</v>
      </c>
      <c r="B1" s="4">
        <v>35230</v>
      </c>
    </row>
    <row r="2" spans="1:13" ht="12">
      <c r="A2" t="s">
        <v>180</v>
      </c>
      <c r="B2" t="s">
        <v>37</v>
      </c>
      <c r="F2" s="2"/>
      <c r="G2" s="2"/>
      <c r="H2" s="2"/>
      <c r="I2" s="2"/>
      <c r="J2" s="2"/>
      <c r="K2" s="2"/>
      <c r="L2" s="2"/>
      <c r="M2" s="2"/>
    </row>
    <row r="3" spans="1:13" ht="12">
      <c r="A3" t="s">
        <v>181</v>
      </c>
      <c r="B3">
        <v>71.3273</v>
      </c>
      <c r="C3">
        <v>-156.7022</v>
      </c>
      <c r="F3" s="2"/>
      <c r="G3" s="2"/>
      <c r="H3" s="2"/>
      <c r="I3" s="2"/>
      <c r="J3" s="2"/>
      <c r="K3" s="2"/>
      <c r="L3" s="2"/>
      <c r="M3" s="2"/>
    </row>
    <row r="4" spans="1:13" ht="12">
      <c r="A4" t="s">
        <v>57</v>
      </c>
      <c r="F4" s="2"/>
      <c r="G4" s="2"/>
      <c r="H4" s="2"/>
      <c r="I4" s="2"/>
      <c r="J4" s="2"/>
      <c r="K4" s="2"/>
      <c r="L4" s="2"/>
      <c r="M4" s="2"/>
    </row>
    <row r="5" spans="1:13" ht="12">
      <c r="A5" t="s">
        <v>58</v>
      </c>
      <c r="D5" s="7"/>
      <c r="I5" s="2"/>
      <c r="J5" s="2"/>
      <c r="K5" s="2"/>
      <c r="L5" s="2"/>
      <c r="M5" s="2"/>
    </row>
    <row r="6" spans="1:12" ht="12">
      <c r="A6" t="s">
        <v>213</v>
      </c>
      <c r="H6" s="2"/>
      <c r="I6" s="2"/>
      <c r="J6" s="2"/>
      <c r="K6" s="2"/>
      <c r="L6" s="2"/>
    </row>
    <row r="7" spans="1:12" ht="12">
      <c r="A7" t="s">
        <v>182</v>
      </c>
      <c r="H7" s="2"/>
      <c r="I7" s="2"/>
      <c r="J7" s="2"/>
      <c r="K7" s="2"/>
      <c r="L7" s="2"/>
    </row>
    <row r="8" ht="12">
      <c r="A8" t="s">
        <v>183</v>
      </c>
    </row>
    <row r="10" spans="1:4" ht="12">
      <c r="A10" s="1" t="s">
        <v>51</v>
      </c>
      <c r="B10" s="1" t="s">
        <v>91</v>
      </c>
      <c r="C10" t="s">
        <v>53</v>
      </c>
      <c r="D10" s="3" t="s">
        <v>183</v>
      </c>
    </row>
    <row r="11" spans="1:10" s="1" customFormat="1" ht="12">
      <c r="A11" s="1" t="s">
        <v>159</v>
      </c>
      <c r="B11" s="1" t="s">
        <v>172</v>
      </c>
      <c r="C11" s="1" t="s">
        <v>163</v>
      </c>
      <c r="E11" s="1" t="s">
        <v>165</v>
      </c>
      <c r="F11" s="1" t="s">
        <v>166</v>
      </c>
      <c r="G11" s="1" t="s">
        <v>167</v>
      </c>
      <c r="H11" s="1" t="s">
        <v>164</v>
      </c>
      <c r="I11" s="1" t="s">
        <v>168</v>
      </c>
      <c r="J11" s="1" t="s">
        <v>163</v>
      </c>
    </row>
    <row r="12" spans="1:10" ht="12">
      <c r="A12">
        <v>0.05</v>
      </c>
      <c r="B12">
        <v>-0.3</v>
      </c>
      <c r="E12">
        <v>0</v>
      </c>
      <c r="F12">
        <f aca="true" t="shared" si="0" ref="F12:F19">E13</f>
        <v>0.05</v>
      </c>
      <c r="G12">
        <f aca="true" t="shared" si="1" ref="G12:G23">E12+(F12-E12)/2</f>
        <v>0.025</v>
      </c>
      <c r="H12">
        <v>1.1</v>
      </c>
      <c r="J12" t="s">
        <v>229</v>
      </c>
    </row>
    <row r="13" spans="1:10" ht="12">
      <c r="A13">
        <v>0.1</v>
      </c>
      <c r="B13">
        <v>-0.7</v>
      </c>
      <c r="C13" t="s">
        <v>40</v>
      </c>
      <c r="E13">
        <v>0.05</v>
      </c>
      <c r="F13">
        <f t="shared" si="0"/>
        <v>0.1</v>
      </c>
      <c r="G13">
        <f t="shared" si="1"/>
        <v>0.07500000000000001</v>
      </c>
      <c r="H13">
        <v>2.8</v>
      </c>
      <c r="J13" t="s">
        <v>229</v>
      </c>
    </row>
    <row r="14" spans="1:8" ht="12">
      <c r="A14">
        <v>0.15</v>
      </c>
      <c r="B14">
        <v>-0.8</v>
      </c>
      <c r="E14">
        <v>0.1</v>
      </c>
      <c r="F14">
        <f t="shared" si="0"/>
        <v>0.15</v>
      </c>
      <c r="G14">
        <f t="shared" si="1"/>
        <v>0.125</v>
      </c>
      <c r="H14">
        <v>3.6</v>
      </c>
    </row>
    <row r="15" spans="1:8" ht="12">
      <c r="A15">
        <v>0.2</v>
      </c>
      <c r="B15">
        <v>-1</v>
      </c>
      <c r="E15">
        <v>0.15</v>
      </c>
      <c r="F15">
        <f t="shared" si="0"/>
        <v>0.2</v>
      </c>
      <c r="G15">
        <f t="shared" si="1"/>
        <v>0.175</v>
      </c>
      <c r="H15">
        <v>4.7</v>
      </c>
    </row>
    <row r="16" spans="1:8" ht="12">
      <c r="A16">
        <v>0.25</v>
      </c>
      <c r="B16">
        <v>-1.2</v>
      </c>
      <c r="E16">
        <v>0.2</v>
      </c>
      <c r="F16">
        <f t="shared" si="0"/>
        <v>0.25</v>
      </c>
      <c r="G16">
        <f t="shared" si="1"/>
        <v>0.225</v>
      </c>
      <c r="H16">
        <v>4</v>
      </c>
    </row>
    <row r="17" spans="1:8" ht="12">
      <c r="A17">
        <v>0.3</v>
      </c>
      <c r="B17">
        <v>-1.3</v>
      </c>
      <c r="E17">
        <v>0.25</v>
      </c>
      <c r="F17">
        <f t="shared" si="0"/>
        <v>0.3</v>
      </c>
      <c r="G17">
        <f t="shared" si="1"/>
        <v>0.275</v>
      </c>
      <c r="H17">
        <v>3.8</v>
      </c>
    </row>
    <row r="18" spans="1:10" ht="12">
      <c r="A18">
        <v>0.35</v>
      </c>
      <c r="B18">
        <v>-1.3</v>
      </c>
      <c r="E18">
        <v>0.3</v>
      </c>
      <c r="F18">
        <f t="shared" si="0"/>
        <v>0.35</v>
      </c>
      <c r="G18">
        <f t="shared" si="1"/>
        <v>0.32499999999999996</v>
      </c>
      <c r="H18">
        <v>3.8</v>
      </c>
      <c r="J18" t="s">
        <v>92</v>
      </c>
    </row>
    <row r="19" spans="1:8" ht="12">
      <c r="A19">
        <v>0.4</v>
      </c>
      <c r="B19">
        <v>-1.5</v>
      </c>
      <c r="E19">
        <v>0.35</v>
      </c>
      <c r="F19">
        <f t="shared" si="0"/>
        <v>0.4</v>
      </c>
      <c r="G19">
        <f t="shared" si="1"/>
        <v>0.375</v>
      </c>
      <c r="H19">
        <v>4.5</v>
      </c>
    </row>
    <row r="20" spans="1:8" ht="12">
      <c r="A20">
        <v>0.45</v>
      </c>
      <c r="B20">
        <v>-1.6</v>
      </c>
      <c r="E20">
        <v>0.4</v>
      </c>
      <c r="F20">
        <v>0.45</v>
      </c>
      <c r="G20">
        <f t="shared" si="1"/>
        <v>0.42500000000000004</v>
      </c>
      <c r="H20">
        <v>4.8</v>
      </c>
    </row>
    <row r="21" spans="1:8" ht="12">
      <c r="A21">
        <v>0.5</v>
      </c>
      <c r="B21">
        <v>-1.7</v>
      </c>
      <c r="E21">
        <v>0.45</v>
      </c>
      <c r="F21">
        <v>0.5</v>
      </c>
      <c r="G21">
        <f t="shared" si="1"/>
        <v>0.475</v>
      </c>
      <c r="H21">
        <v>4.9</v>
      </c>
    </row>
    <row r="22" spans="1:8" ht="12">
      <c r="A22">
        <v>0.55</v>
      </c>
      <c r="B22">
        <v>-1.8</v>
      </c>
      <c r="E22">
        <v>0.5</v>
      </c>
      <c r="F22">
        <v>0.55</v>
      </c>
      <c r="G22">
        <f t="shared" si="1"/>
        <v>0.525</v>
      </c>
      <c r="H22">
        <v>5.5</v>
      </c>
    </row>
    <row r="23" spans="1:8" ht="12">
      <c r="A23" s="9"/>
      <c r="E23">
        <v>0.55</v>
      </c>
      <c r="F23">
        <v>0.6</v>
      </c>
      <c r="G23">
        <f t="shared" si="1"/>
        <v>0.575</v>
      </c>
      <c r="H23">
        <v>4.5</v>
      </c>
    </row>
    <row r="24" spans="5:10" ht="12">
      <c r="E24" s="2"/>
      <c r="H24" s="2"/>
      <c r="I24" s="2"/>
      <c r="J24" s="2"/>
    </row>
    <row r="25" spans="5:10" ht="12">
      <c r="E25" s="2"/>
      <c r="H25" s="2"/>
      <c r="I25" s="2"/>
      <c r="J25" s="2"/>
    </row>
    <row r="26" spans="1:10" ht="12">
      <c r="A26" s="2"/>
      <c r="B26" s="2"/>
      <c r="I26" s="2"/>
      <c r="J26" s="2"/>
    </row>
    <row r="27" spans="1:4" ht="12">
      <c r="A27" s="1" t="s">
        <v>51</v>
      </c>
      <c r="B27" s="1" t="s">
        <v>89</v>
      </c>
      <c r="C27" t="s">
        <v>124</v>
      </c>
      <c r="D27" s="3" t="s">
        <v>90</v>
      </c>
    </row>
    <row r="28" spans="1:10" ht="12">
      <c r="A28" s="1" t="s">
        <v>159</v>
      </c>
      <c r="B28" s="1" t="s">
        <v>172</v>
      </c>
      <c r="C28" s="1" t="s">
        <v>163</v>
      </c>
      <c r="D28" s="1"/>
      <c r="E28" s="1" t="s">
        <v>165</v>
      </c>
      <c r="F28" s="1" t="s">
        <v>166</v>
      </c>
      <c r="G28" s="1" t="s">
        <v>167</v>
      </c>
      <c r="H28" s="1" t="s">
        <v>164</v>
      </c>
      <c r="I28" s="1" t="s">
        <v>168</v>
      </c>
      <c r="J28" s="1" t="s">
        <v>163</v>
      </c>
    </row>
    <row r="29" spans="1:8" ht="12">
      <c r="A29">
        <v>0.05</v>
      </c>
      <c r="B29">
        <v>0</v>
      </c>
      <c r="E29">
        <v>0</v>
      </c>
      <c r="F29" s="2">
        <v>0.05</v>
      </c>
      <c r="G29">
        <f aca="true" t="shared" si="2" ref="G29:G41">E29+(F29-E29)/2</f>
        <v>0.025</v>
      </c>
      <c r="H29">
        <v>1.4</v>
      </c>
    </row>
    <row r="30" spans="1:8" ht="12">
      <c r="A30">
        <v>0.1</v>
      </c>
      <c r="B30">
        <v>-0.3</v>
      </c>
      <c r="E30">
        <v>0.05</v>
      </c>
      <c r="F30" s="2">
        <v>0.1</v>
      </c>
      <c r="G30">
        <f t="shared" si="2"/>
        <v>0.07500000000000001</v>
      </c>
      <c r="H30">
        <v>1.2</v>
      </c>
    </row>
    <row r="31" spans="1:8" ht="12">
      <c r="A31">
        <v>0.15</v>
      </c>
      <c r="B31">
        <v>-0.2</v>
      </c>
      <c r="E31">
        <v>0.1</v>
      </c>
      <c r="F31" s="2">
        <v>0.15</v>
      </c>
      <c r="G31">
        <f t="shared" si="2"/>
        <v>0.125</v>
      </c>
      <c r="H31">
        <v>1.2</v>
      </c>
    </row>
    <row r="32" spans="1:8" ht="12">
      <c r="A32">
        <v>0.2</v>
      </c>
      <c r="B32">
        <v>-0.4</v>
      </c>
      <c r="E32">
        <v>0.15</v>
      </c>
      <c r="F32" s="2">
        <v>0.2</v>
      </c>
      <c r="G32">
        <f t="shared" si="2"/>
        <v>0.175</v>
      </c>
      <c r="H32">
        <v>1.9</v>
      </c>
    </row>
    <row r="33" spans="1:8" ht="12">
      <c r="A33">
        <v>0.25</v>
      </c>
      <c r="B33">
        <v>-0.5</v>
      </c>
      <c r="E33">
        <v>0.2</v>
      </c>
      <c r="F33" s="2">
        <v>0.25</v>
      </c>
      <c r="G33">
        <f t="shared" si="2"/>
        <v>0.225</v>
      </c>
      <c r="H33">
        <v>2.5</v>
      </c>
    </row>
    <row r="34" spans="1:8" ht="12">
      <c r="A34">
        <v>0.3</v>
      </c>
      <c r="B34">
        <v>-0.6</v>
      </c>
      <c r="E34">
        <v>0.25</v>
      </c>
      <c r="F34" s="2">
        <v>0.3</v>
      </c>
      <c r="G34">
        <f t="shared" si="2"/>
        <v>0.275</v>
      </c>
      <c r="H34">
        <v>3</v>
      </c>
    </row>
    <row r="35" spans="1:8" ht="12">
      <c r="A35">
        <v>0.35</v>
      </c>
      <c r="B35">
        <v>-0.8</v>
      </c>
      <c r="E35">
        <v>0.3</v>
      </c>
      <c r="F35" s="2">
        <v>0.35</v>
      </c>
      <c r="G35">
        <f t="shared" si="2"/>
        <v>0.32499999999999996</v>
      </c>
      <c r="H35">
        <v>3.2</v>
      </c>
    </row>
    <row r="36" spans="1:8" ht="12">
      <c r="A36">
        <v>0.4</v>
      </c>
      <c r="B36">
        <v>-0.7</v>
      </c>
      <c r="E36">
        <v>0.35</v>
      </c>
      <c r="F36" s="2">
        <v>0.4</v>
      </c>
      <c r="G36">
        <f t="shared" si="2"/>
        <v>0.375</v>
      </c>
      <c r="H36">
        <v>3.2</v>
      </c>
    </row>
    <row r="37" spans="1:8" ht="12">
      <c r="A37">
        <v>0.45</v>
      </c>
      <c r="B37">
        <v>-0.8</v>
      </c>
      <c r="E37">
        <v>0.4</v>
      </c>
      <c r="F37">
        <v>0.45</v>
      </c>
      <c r="G37">
        <f t="shared" si="2"/>
        <v>0.42500000000000004</v>
      </c>
      <c r="H37">
        <v>3</v>
      </c>
    </row>
    <row r="38" spans="1:8" ht="12">
      <c r="A38">
        <v>0.5</v>
      </c>
      <c r="B38">
        <v>-0.8</v>
      </c>
      <c r="E38">
        <v>0.45</v>
      </c>
      <c r="F38">
        <v>0.5</v>
      </c>
      <c r="G38">
        <f t="shared" si="2"/>
        <v>0.475</v>
      </c>
      <c r="H38">
        <v>3.5</v>
      </c>
    </row>
    <row r="39" spans="1:8" ht="12">
      <c r="A39">
        <v>0.55</v>
      </c>
      <c r="B39">
        <v>-0.9</v>
      </c>
      <c r="E39">
        <v>0.5</v>
      </c>
      <c r="F39">
        <v>0.55</v>
      </c>
      <c r="G39">
        <f t="shared" si="2"/>
        <v>0.525</v>
      </c>
      <c r="H39">
        <v>3.7</v>
      </c>
    </row>
    <row r="40" spans="1:8" ht="12">
      <c r="A40">
        <v>0.6</v>
      </c>
      <c r="B40">
        <v>-0.9</v>
      </c>
      <c r="E40">
        <v>0.55</v>
      </c>
      <c r="F40">
        <v>0.6</v>
      </c>
      <c r="G40">
        <f t="shared" si="2"/>
        <v>0.575</v>
      </c>
      <c r="H40">
        <v>3.1</v>
      </c>
    </row>
    <row r="41" spans="1:8" ht="12">
      <c r="A41">
        <v>0.65</v>
      </c>
      <c r="B41">
        <v>-1</v>
      </c>
      <c r="E41">
        <v>0.6</v>
      </c>
      <c r="F41">
        <v>0.65</v>
      </c>
      <c r="G41">
        <f t="shared" si="2"/>
        <v>0.625</v>
      </c>
      <c r="H41">
        <v>3.6</v>
      </c>
    </row>
    <row r="42" spans="9:10" ht="12">
      <c r="I42" s="2"/>
      <c r="J42" s="2"/>
    </row>
    <row r="43" spans="1:10" ht="12">
      <c r="A43" s="1" t="s">
        <v>51</v>
      </c>
      <c r="B43" s="1" t="s">
        <v>232</v>
      </c>
      <c r="C43" t="s">
        <v>52</v>
      </c>
      <c r="D43" t="s">
        <v>183</v>
      </c>
      <c r="I43" s="2"/>
      <c r="J43" s="2"/>
    </row>
    <row r="44" spans="1:10" s="1" customFormat="1" ht="12">
      <c r="A44" s="1" t="s">
        <v>165</v>
      </c>
      <c r="B44" s="1" t="s">
        <v>166</v>
      </c>
      <c r="C44" s="1" t="s">
        <v>167</v>
      </c>
      <c r="D44" s="1" t="s">
        <v>178</v>
      </c>
      <c r="E44" s="1" t="s">
        <v>169</v>
      </c>
      <c r="F44" s="1" t="s">
        <v>175</v>
      </c>
      <c r="G44" s="1" t="s">
        <v>170</v>
      </c>
      <c r="H44" s="1" t="s">
        <v>163</v>
      </c>
      <c r="I44" s="2"/>
      <c r="J44" s="2"/>
    </row>
    <row r="45" spans="1:10" ht="12">
      <c r="A45">
        <v>0</v>
      </c>
      <c r="B45">
        <v>0.06</v>
      </c>
      <c r="C45">
        <f>A45+(B45-A45)/2</f>
        <v>0.03</v>
      </c>
      <c r="D45" s="2">
        <v>155</v>
      </c>
      <c r="E45">
        <v>76</v>
      </c>
      <c r="F45">
        <v>1.9</v>
      </c>
      <c r="G45">
        <f>1000*(E45/(1+0.0008*F45))/(E45/(1+0.0008*F45)+D45/(0.917))</f>
        <v>309.84192246749626</v>
      </c>
      <c r="I45" s="2"/>
      <c r="J45" s="2"/>
    </row>
    <row r="46" spans="1:10" ht="12">
      <c r="A46">
        <v>0.06</v>
      </c>
      <c r="B46">
        <v>0.12</v>
      </c>
      <c r="C46">
        <f>A46+(B46-A46)/2</f>
        <v>0.09</v>
      </c>
      <c r="D46" s="2">
        <v>163</v>
      </c>
      <c r="E46">
        <v>63</v>
      </c>
      <c r="F46">
        <v>9</v>
      </c>
      <c r="G46">
        <f>1000*(E46/(1+0.0008*F46))/(E46/(1+0.0008*F46)+D46/(0.917))</f>
        <v>260.294686151409</v>
      </c>
      <c r="H46" s="7"/>
      <c r="I46" s="2"/>
      <c r="J46" s="2"/>
    </row>
    <row r="47" spans="1:10" ht="12">
      <c r="A47">
        <v>0.12</v>
      </c>
      <c r="B47">
        <v>0.18</v>
      </c>
      <c r="C47">
        <f>A47+(B47-A47)/2</f>
        <v>0.15</v>
      </c>
      <c r="D47" s="2">
        <v>203</v>
      </c>
      <c r="E47">
        <v>65</v>
      </c>
      <c r="F47">
        <v>14.1</v>
      </c>
      <c r="G47">
        <f>1000*(E47/(1+0.0008*F47))/(E47/(1+0.0008*F47)+D47/(0.917))</f>
        <v>225.0138205787625</v>
      </c>
      <c r="I47" s="2"/>
      <c r="J47" s="2"/>
    </row>
    <row r="48" spans="1:7" ht="12">
      <c r="A48">
        <v>0.18</v>
      </c>
      <c r="B48">
        <v>0.24</v>
      </c>
      <c r="C48">
        <f>A48+(B48-A48)/2</f>
        <v>0.21</v>
      </c>
      <c r="D48">
        <v>220</v>
      </c>
      <c r="E48">
        <v>49</v>
      </c>
      <c r="F48">
        <v>16.9</v>
      </c>
      <c r="G48">
        <f>1000*(E48/(1+0.0008*F48))/(E48/(1+0.0008*F48)+D48/(0.917))</f>
        <v>167.71839822266946</v>
      </c>
    </row>
    <row r="49" ht="12">
      <c r="O49" s="2"/>
    </row>
    <row r="50" spans="1:15" ht="12">
      <c r="A50" s="1" t="s">
        <v>51</v>
      </c>
      <c r="B50" s="1" t="s">
        <v>93</v>
      </c>
      <c r="C50" t="s">
        <v>118</v>
      </c>
      <c r="D50" t="s">
        <v>94</v>
      </c>
      <c r="O50" s="2"/>
    </row>
    <row r="51" spans="1:15" ht="12">
      <c r="A51" s="1" t="s">
        <v>165</v>
      </c>
      <c r="B51" s="1" t="s">
        <v>166</v>
      </c>
      <c r="C51" s="1" t="s">
        <v>167</v>
      </c>
      <c r="D51" s="1" t="s">
        <v>178</v>
      </c>
      <c r="E51" s="1" t="s">
        <v>169</v>
      </c>
      <c r="F51" s="1" t="s">
        <v>175</v>
      </c>
      <c r="G51" s="1" t="s">
        <v>170</v>
      </c>
      <c r="H51" s="1" t="s">
        <v>163</v>
      </c>
      <c r="O51" s="2"/>
    </row>
    <row r="52" spans="1:15" ht="12">
      <c r="A52">
        <v>0</v>
      </c>
      <c r="B52">
        <v>0.06</v>
      </c>
      <c r="C52" s="2">
        <f>A52+(B52-A52)/2</f>
        <v>0.03</v>
      </c>
      <c r="D52" s="2">
        <v>163</v>
      </c>
      <c r="E52">
        <v>91</v>
      </c>
      <c r="F52">
        <v>5.1</v>
      </c>
      <c r="G52">
        <f>1000*(E52/(1+0.0008*F52))/(E52/(1+0.0008*F52)+D52/(0.917))</f>
        <v>337.68892847147396</v>
      </c>
      <c r="H52" t="s">
        <v>157</v>
      </c>
      <c r="O52" s="2"/>
    </row>
    <row r="53" spans="1:15" ht="12">
      <c r="A53">
        <v>0.06</v>
      </c>
      <c r="B53">
        <v>0.12</v>
      </c>
      <c r="C53" s="2">
        <f>A53+(B53-A53)/2</f>
        <v>0.09</v>
      </c>
      <c r="D53" s="2">
        <v>172</v>
      </c>
      <c r="E53">
        <v>79</v>
      </c>
      <c r="F53">
        <v>6.1</v>
      </c>
      <c r="G53">
        <f>1000*(E53/(1+0.0008*F53))/(E53/(1+0.0008*F53)+D53/(0.917))</f>
        <v>295.34533180453747</v>
      </c>
      <c r="O53" s="2"/>
    </row>
    <row r="54" spans="1:15" ht="12">
      <c r="A54">
        <v>0.12</v>
      </c>
      <c r="B54">
        <v>0.18</v>
      </c>
      <c r="C54" s="2">
        <f>A54+(B54-A54)/2</f>
        <v>0.15</v>
      </c>
      <c r="D54" s="2">
        <v>200</v>
      </c>
      <c r="E54">
        <v>79</v>
      </c>
      <c r="F54">
        <v>8.2</v>
      </c>
      <c r="G54">
        <f>1000*(E54/(1+0.0008*F54))/(E54/(1+0.0008*F54)+D54/(0.917))</f>
        <v>264.62713009808044</v>
      </c>
      <c r="O54" s="2"/>
    </row>
    <row r="55" spans="1:15" ht="12">
      <c r="A55">
        <v>0.18</v>
      </c>
      <c r="B55">
        <v>0.24</v>
      </c>
      <c r="C55" s="2">
        <f>A55+(B55-A55)/2</f>
        <v>0.21</v>
      </c>
      <c r="D55">
        <v>197</v>
      </c>
      <c r="E55">
        <v>87</v>
      </c>
      <c r="F55">
        <v>9.3</v>
      </c>
      <c r="G55">
        <f>1000*(E55/(1+0.0008*F55))/(E55/(1+0.0008*F55)+D55/(0.917))</f>
        <v>286.72246312130756</v>
      </c>
      <c r="O55" s="2"/>
    </row>
    <row r="56" spans="3:15" ht="12">
      <c r="C56" s="2"/>
      <c r="O56" s="2"/>
    </row>
    <row r="57" spans="1:12" s="1" customFormat="1" ht="12">
      <c r="A57" s="1" t="s">
        <v>171</v>
      </c>
      <c r="L57" s="2"/>
    </row>
    <row r="58" spans="1:12" s="1" customFormat="1" ht="12">
      <c r="A58" s="1" t="s">
        <v>165</v>
      </c>
      <c r="B58" s="1" t="s">
        <v>166</v>
      </c>
      <c r="C58" s="1" t="s">
        <v>167</v>
      </c>
      <c r="D58" s="1" t="s">
        <v>172</v>
      </c>
      <c r="E58" s="1" t="s">
        <v>173</v>
      </c>
      <c r="F58" s="1" t="s">
        <v>175</v>
      </c>
      <c r="G58" s="1" t="s">
        <v>168</v>
      </c>
      <c r="H58" s="1" t="s">
        <v>174</v>
      </c>
      <c r="I58" s="1" t="s">
        <v>163</v>
      </c>
      <c r="L58" s="2"/>
    </row>
    <row r="60" s="1" customFormat="1" ht="12">
      <c r="A60" s="1" t="s">
        <v>176</v>
      </c>
    </row>
    <row r="61" spans="1:2" s="1" customFormat="1" ht="12">
      <c r="A61" s="1" t="s">
        <v>184</v>
      </c>
      <c r="B61"/>
    </row>
    <row r="62" spans="1:9" s="1" customFormat="1" ht="12">
      <c r="A62" s="1" t="s">
        <v>183</v>
      </c>
      <c r="B62"/>
      <c r="I62" s="2"/>
    </row>
    <row r="63" spans="1:12" ht="12">
      <c r="A63" s="1" t="s">
        <v>187</v>
      </c>
      <c r="H63" s="2"/>
      <c r="I63" s="2"/>
      <c r="J63" s="2"/>
      <c r="K63" s="2"/>
      <c r="L63" s="2"/>
    </row>
    <row r="64" spans="1:12" ht="12">
      <c r="A64" s="1" t="s">
        <v>46</v>
      </c>
      <c r="H64" s="2"/>
      <c r="I64" s="2"/>
      <c r="J64" s="2"/>
      <c r="K64" s="2"/>
      <c r="L64" s="2"/>
    </row>
    <row r="65" spans="1:12" ht="12">
      <c r="A65" s="1" t="s">
        <v>221</v>
      </c>
      <c r="H65" s="2"/>
      <c r="I65" s="2"/>
      <c r="J65" s="2"/>
      <c r="K65" s="2"/>
      <c r="L65" s="2"/>
    </row>
    <row r="66" spans="1:12" ht="12">
      <c r="A66" s="1" t="s">
        <v>222</v>
      </c>
      <c r="D66" s="2"/>
      <c r="L66" s="2"/>
    </row>
    <row r="67" spans="1:12" ht="12">
      <c r="A67" s="1" t="s">
        <v>185</v>
      </c>
      <c r="D67" s="2"/>
      <c r="L67" s="2"/>
    </row>
    <row r="68" spans="1:4" ht="12">
      <c r="A68" s="1" t="s">
        <v>186</v>
      </c>
      <c r="D68" s="2"/>
    </row>
    <row r="70" spans="1:9" ht="12">
      <c r="A70" s="1" t="s">
        <v>47</v>
      </c>
      <c r="H70" s="2"/>
      <c r="I70" s="2"/>
    </row>
    <row r="71" ht="12">
      <c r="A71" s="1" t="s">
        <v>183</v>
      </c>
    </row>
    <row r="72" spans="1:9" ht="12">
      <c r="A72" s="1" t="s">
        <v>187</v>
      </c>
      <c r="I72" s="2"/>
    </row>
    <row r="73" spans="1:9" ht="12">
      <c r="A73" s="1" t="s">
        <v>46</v>
      </c>
      <c r="I73" s="2"/>
    </row>
    <row r="74" spans="1:9" ht="12">
      <c r="A74" s="1" t="s">
        <v>221</v>
      </c>
      <c r="I74" s="2"/>
    </row>
    <row r="75" ht="12">
      <c r="A75" s="1" t="s">
        <v>222</v>
      </c>
    </row>
    <row r="76" ht="12">
      <c r="A76" s="1" t="s">
        <v>185</v>
      </c>
    </row>
    <row r="77" ht="12">
      <c r="A77" s="1" t="s">
        <v>186</v>
      </c>
    </row>
    <row r="78" ht="12">
      <c r="A78" s="1"/>
    </row>
    <row r="79" ht="12">
      <c r="A79" s="1" t="s">
        <v>48</v>
      </c>
    </row>
    <row r="80" spans="1:9" ht="12">
      <c r="A80" s="1" t="s">
        <v>183</v>
      </c>
      <c r="I80" s="1"/>
    </row>
    <row r="81" spans="1:9" ht="12">
      <c r="A81" s="1" t="s">
        <v>185</v>
      </c>
      <c r="I81" s="1"/>
    </row>
    <row r="82" spans="1:9" ht="12">
      <c r="A82" s="1" t="s">
        <v>186</v>
      </c>
      <c r="I82" s="1"/>
    </row>
    <row r="83" ht="12">
      <c r="I83" s="1"/>
    </row>
    <row r="84" spans="1:9" ht="12">
      <c r="A84" s="1"/>
      <c r="I84" s="1"/>
    </row>
    <row r="85" ht="12">
      <c r="A85" s="1"/>
    </row>
    <row r="86" ht="12">
      <c r="A86" s="1"/>
    </row>
    <row r="87" ht="12">
      <c r="A87" s="1"/>
    </row>
    <row r="88" spans="1:2" ht="12">
      <c r="A88" s="1"/>
      <c r="B88" s="7"/>
    </row>
    <row r="89" ht="12">
      <c r="A89" s="1"/>
    </row>
  </sheetData>
  <printOptions/>
  <pageMargins left="0.75" right="0.75" top="1" bottom="1" header="0.5" footer="0.5"/>
  <pageSetup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E50"/>
  <sheetViews>
    <sheetView zoomScale="75" zoomScaleNormal="75" workbookViewId="0" topLeftCell="A1">
      <selection activeCell="B6" sqref="B6"/>
    </sheetView>
  </sheetViews>
  <sheetFormatPr defaultColWidth="9.00390625" defaultRowHeight="12"/>
  <cols>
    <col min="1" max="1" width="21.25390625" style="0" customWidth="1"/>
    <col min="2" max="2" width="13.875" style="0" customWidth="1"/>
    <col min="3" max="16384" width="11.375" style="0" customWidth="1"/>
  </cols>
  <sheetData>
    <row r="1" spans="1:57" ht="15">
      <c r="A1" s="16" t="s">
        <v>179</v>
      </c>
      <c r="B1" s="17">
        <v>35231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5">
      <c r="A2" s="16" t="s">
        <v>180</v>
      </c>
      <c r="B2" s="16" t="s">
        <v>69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5">
      <c r="A3" s="16" t="s">
        <v>181</v>
      </c>
      <c r="B3" s="16">
        <v>71.3273</v>
      </c>
      <c r="C3" s="16">
        <v>-156.7022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5">
      <c r="A4" s="16" t="s">
        <v>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5">
      <c r="A5" s="16" t="s">
        <v>58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5">
      <c r="A7" s="16" t="s">
        <v>182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5">
      <c r="A8" s="16" t="s">
        <v>183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5.75">
      <c r="A10" s="18" t="s">
        <v>51</v>
      </c>
      <c r="B10" s="18"/>
      <c r="C10" s="16"/>
      <c r="D10" s="19" t="s">
        <v>67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5.75">
      <c r="A13" s="18" t="s">
        <v>51</v>
      </c>
      <c r="B13" s="18"/>
      <c r="C13" s="16"/>
      <c r="D13" s="16" t="s">
        <v>183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.75">
      <c r="A14" s="18" t="s">
        <v>165</v>
      </c>
      <c r="B14" s="18" t="s">
        <v>166</v>
      </c>
      <c r="C14" s="18" t="s">
        <v>167</v>
      </c>
      <c r="D14" s="18" t="s">
        <v>178</v>
      </c>
      <c r="E14" s="18" t="s">
        <v>169</v>
      </c>
      <c r="F14" s="18" t="s">
        <v>175</v>
      </c>
      <c r="G14" s="18" t="s">
        <v>170</v>
      </c>
      <c r="H14" s="18" t="s">
        <v>163</v>
      </c>
      <c r="I14" s="18"/>
      <c r="J14" s="18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5.75">
      <c r="A16" s="18" t="s">
        <v>171</v>
      </c>
      <c r="B16" s="18"/>
      <c r="C16" s="18"/>
      <c r="D16" s="18"/>
      <c r="E16" s="18"/>
      <c r="F16" s="18"/>
      <c r="G16" s="18"/>
      <c r="H16" s="18"/>
      <c r="I16" s="18"/>
      <c r="J16" s="18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5.75">
      <c r="A17" s="18" t="s">
        <v>165</v>
      </c>
      <c r="B17" s="18" t="s">
        <v>166</v>
      </c>
      <c r="C17" s="18" t="s">
        <v>167</v>
      </c>
      <c r="D17" s="18" t="s">
        <v>172</v>
      </c>
      <c r="E17" s="18" t="s">
        <v>173</v>
      </c>
      <c r="F17" s="18" t="s">
        <v>175</v>
      </c>
      <c r="G17" s="18" t="s">
        <v>168</v>
      </c>
      <c r="H17" s="18" t="s">
        <v>174</v>
      </c>
      <c r="I17" s="18" t="s">
        <v>163</v>
      </c>
      <c r="J17" s="18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5.75">
      <c r="A19" s="18" t="s">
        <v>176</v>
      </c>
      <c r="B19" s="18"/>
      <c r="C19" s="18"/>
      <c r="D19" s="18"/>
      <c r="E19" s="18"/>
      <c r="F19" s="18"/>
      <c r="G19" s="18"/>
      <c r="H19" s="18"/>
      <c r="I19" s="18"/>
      <c r="J19" s="18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5.75">
      <c r="A20" s="18" t="s">
        <v>184</v>
      </c>
      <c r="B20" s="18"/>
      <c r="C20" s="18"/>
      <c r="D20" s="18"/>
      <c r="E20" s="18"/>
      <c r="F20" s="18"/>
      <c r="G20" s="18"/>
      <c r="H20" s="18"/>
      <c r="I20" s="18"/>
      <c r="J20" s="18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5.75">
      <c r="A21" s="18" t="s">
        <v>183</v>
      </c>
      <c r="B21" s="16" t="s">
        <v>104</v>
      </c>
      <c r="C21" s="18"/>
      <c r="D21" s="18"/>
      <c r="E21" s="18"/>
      <c r="F21" s="18"/>
      <c r="G21" s="18"/>
      <c r="H21" s="18"/>
      <c r="I21" s="18"/>
      <c r="J21" s="18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5.75">
      <c r="A22" s="18" t="s">
        <v>187</v>
      </c>
      <c r="B22" s="22">
        <v>0.01</v>
      </c>
      <c r="C22" s="16">
        <v>0.03</v>
      </c>
      <c r="D22" s="16">
        <v>0.04</v>
      </c>
      <c r="E22" s="16">
        <v>0.04</v>
      </c>
      <c r="F22" s="16">
        <v>0.06</v>
      </c>
      <c r="G22" s="16">
        <v>0.06</v>
      </c>
      <c r="H22" s="16">
        <v>0.06</v>
      </c>
      <c r="I22" s="16">
        <v>0.05</v>
      </c>
      <c r="J22" s="16">
        <v>0.04</v>
      </c>
      <c r="K22" s="16">
        <v>0.04</v>
      </c>
      <c r="L22" s="16">
        <v>0.04</v>
      </c>
      <c r="M22" s="16">
        <v>0.04</v>
      </c>
      <c r="N22" s="16">
        <v>0.03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5.75">
      <c r="A23" s="18" t="s">
        <v>46</v>
      </c>
      <c r="B23" s="16">
        <v>0.03</v>
      </c>
      <c r="C23" s="16">
        <v>0.04</v>
      </c>
      <c r="D23" s="16">
        <v>0.06</v>
      </c>
      <c r="E23" s="16">
        <v>0.05</v>
      </c>
      <c r="F23" s="16">
        <v>0.06</v>
      </c>
      <c r="G23" s="16">
        <v>0.07</v>
      </c>
      <c r="H23" s="16">
        <v>0.05</v>
      </c>
      <c r="I23" s="16">
        <v>0.06</v>
      </c>
      <c r="J23" s="16">
        <v>0.06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5.75">
      <c r="A24" s="18" t="s">
        <v>221</v>
      </c>
      <c r="B24" s="16">
        <f>AVERAGE(B22:N23)</f>
        <v>0.04636363636363638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5.75">
      <c r="A25" s="18" t="s">
        <v>222</v>
      </c>
      <c r="B25" s="16">
        <f>STDEV(B22:N23)</f>
        <v>0.014324622340390147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5.75">
      <c r="A26" s="18" t="s">
        <v>185</v>
      </c>
      <c r="B26" s="16">
        <v>2.4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5.75">
      <c r="A27" s="18" t="s">
        <v>186</v>
      </c>
      <c r="B27" s="16">
        <v>-5.270222934899892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5.75">
      <c r="A29" s="18" t="s">
        <v>47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5.75">
      <c r="A30" s="18" t="s">
        <v>183</v>
      </c>
      <c r="B30" s="16" t="s">
        <v>103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5.75">
      <c r="A31" s="18" t="s">
        <v>187</v>
      </c>
      <c r="B31" s="16">
        <v>0.02</v>
      </c>
      <c r="C31" s="16">
        <v>0.02</v>
      </c>
      <c r="D31" s="16">
        <v>0.02</v>
      </c>
      <c r="E31" s="16">
        <v>0.02</v>
      </c>
      <c r="F31" s="16">
        <v>0.04</v>
      </c>
      <c r="G31" s="16">
        <v>0.03</v>
      </c>
      <c r="H31" s="16">
        <v>0.04</v>
      </c>
      <c r="I31" s="16">
        <v>0.03</v>
      </c>
      <c r="J31" s="16">
        <v>0.05</v>
      </c>
      <c r="K31" s="16">
        <v>0.06</v>
      </c>
      <c r="L31" s="16">
        <v>0.05</v>
      </c>
      <c r="M31" s="16">
        <v>0.05</v>
      </c>
      <c r="N31" s="16">
        <v>0.04</v>
      </c>
      <c r="O31" s="16">
        <v>0.03</v>
      </c>
      <c r="P31" s="16">
        <v>0.03</v>
      </c>
      <c r="Q31" s="16">
        <v>0.02</v>
      </c>
      <c r="R31" s="16">
        <v>0.02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5.75">
      <c r="A32" s="18" t="s">
        <v>46</v>
      </c>
      <c r="B32" s="16">
        <v>0.02</v>
      </c>
      <c r="C32" s="16">
        <v>0.04</v>
      </c>
      <c r="D32" s="16">
        <v>0.04</v>
      </c>
      <c r="E32" s="16">
        <v>0.06</v>
      </c>
      <c r="F32" s="16">
        <v>0.02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5.75">
      <c r="A33" s="18" t="s">
        <v>221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5.75">
      <c r="A34" s="18" t="s">
        <v>222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5.75">
      <c r="A35" s="18" t="s">
        <v>185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5.75">
      <c r="A36" s="18" t="s">
        <v>186</v>
      </c>
      <c r="B36" s="16">
        <v>-4.141887243735764</v>
      </c>
      <c r="C36" s="16">
        <v>-1.6888535547296486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5.75">
      <c r="A38" s="18" t="s">
        <v>48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5.75">
      <c r="A39" s="18" t="s">
        <v>183</v>
      </c>
      <c r="B39" s="16" t="s">
        <v>88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5.75">
      <c r="A40" s="18" t="s">
        <v>185</v>
      </c>
      <c r="B40" s="16">
        <v>2.7</v>
      </c>
      <c r="C40" s="16">
        <v>2.8</v>
      </c>
      <c r="D40" s="16">
        <v>2.6</v>
      </c>
      <c r="E40" s="16">
        <v>2.7</v>
      </c>
      <c r="F40" s="16">
        <v>3.5</v>
      </c>
      <c r="G40" s="16">
        <v>3.5</v>
      </c>
      <c r="H40" s="16">
        <v>1.8</v>
      </c>
      <c r="I40" s="16">
        <v>1.8</v>
      </c>
      <c r="J40" s="16">
        <v>3.8</v>
      </c>
      <c r="K40" s="16">
        <v>3.8</v>
      </c>
      <c r="L40" s="16">
        <v>1.6</v>
      </c>
      <c r="M40" s="16">
        <v>1.6</v>
      </c>
      <c r="N40" s="16">
        <v>2.8</v>
      </c>
      <c r="O40" s="16">
        <v>2.8</v>
      </c>
      <c r="P40" s="16">
        <v>1.6</v>
      </c>
      <c r="Q40" s="16">
        <v>1.6</v>
      </c>
      <c r="R40" s="16">
        <v>3.5</v>
      </c>
      <c r="S40" s="16">
        <v>3.5</v>
      </c>
      <c r="T40" s="16">
        <v>4.5</v>
      </c>
      <c r="U40" s="16">
        <v>4.5</v>
      </c>
      <c r="V40" s="16">
        <v>2.8</v>
      </c>
      <c r="W40" s="16">
        <v>2.8</v>
      </c>
      <c r="X40" s="16">
        <v>2.4</v>
      </c>
      <c r="Y40" s="16">
        <v>2.5</v>
      </c>
      <c r="Z40" s="16">
        <v>2.5</v>
      </c>
      <c r="AA40" s="16">
        <v>2.5</v>
      </c>
      <c r="AB40" s="16">
        <v>4.2</v>
      </c>
      <c r="AC40" s="16">
        <v>4.2</v>
      </c>
      <c r="AD40" s="16">
        <v>4.3</v>
      </c>
      <c r="AE40" s="16">
        <v>4.3</v>
      </c>
      <c r="AF40" s="16">
        <v>2.5</v>
      </c>
      <c r="AG40" s="16">
        <v>2.5</v>
      </c>
      <c r="AH40" s="16">
        <v>4.2</v>
      </c>
      <c r="AI40" s="16">
        <v>4.2</v>
      </c>
      <c r="AJ40" s="16">
        <v>4.3</v>
      </c>
      <c r="AK40" s="16">
        <v>4.3</v>
      </c>
      <c r="AL40" s="16">
        <v>2.5</v>
      </c>
      <c r="AM40" s="16">
        <v>2.5</v>
      </c>
      <c r="AN40" s="16">
        <v>2.9</v>
      </c>
      <c r="AO40" s="16">
        <v>2.9</v>
      </c>
      <c r="AP40" s="16">
        <v>4</v>
      </c>
      <c r="AQ40" s="16">
        <v>5.3</v>
      </c>
      <c r="AR40" s="16">
        <v>2.1</v>
      </c>
      <c r="AS40" s="16">
        <v>2.1</v>
      </c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5.75">
      <c r="A41" s="18" t="s">
        <v>186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</sheetData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F44" sqref="F44"/>
    </sheetView>
  </sheetViews>
  <sheetFormatPr defaultColWidth="9.00390625" defaultRowHeight="12"/>
  <cols>
    <col min="1" max="1" width="17.125" style="0" customWidth="1"/>
    <col min="2" max="16384" width="11.375" style="0" customWidth="1"/>
  </cols>
  <sheetData>
    <row r="1" spans="1:10" ht="12">
      <c r="A1" s="2" t="s">
        <v>179</v>
      </c>
      <c r="B1" s="4">
        <v>35232</v>
      </c>
      <c r="C1" s="2"/>
      <c r="D1" s="2"/>
      <c r="E1" s="2"/>
      <c r="F1" s="2"/>
      <c r="G1" s="2"/>
      <c r="H1" s="2"/>
      <c r="I1" s="2"/>
      <c r="J1" s="2"/>
    </row>
    <row r="2" spans="1:2" ht="12">
      <c r="A2" t="s">
        <v>180</v>
      </c>
      <c r="B2" t="s">
        <v>69</v>
      </c>
    </row>
    <row r="3" spans="1:3" ht="12">
      <c r="A3" t="s">
        <v>181</v>
      </c>
      <c r="B3">
        <v>71.3273</v>
      </c>
      <c r="C3">
        <v>-156.7022</v>
      </c>
    </row>
    <row r="4" ht="12">
      <c r="A4" t="s">
        <v>57</v>
      </c>
    </row>
    <row r="5" ht="12">
      <c r="A5" t="s">
        <v>58</v>
      </c>
    </row>
    <row r="6" ht="12">
      <c r="A6" t="s">
        <v>213</v>
      </c>
    </row>
    <row r="7" ht="12">
      <c r="A7" t="s">
        <v>182</v>
      </c>
    </row>
    <row r="8" ht="12">
      <c r="A8" t="s">
        <v>183</v>
      </c>
    </row>
    <row r="10" spans="1:4" ht="12">
      <c r="A10" s="1" t="s">
        <v>51</v>
      </c>
      <c r="B10" s="1"/>
      <c r="D10" s="3" t="s">
        <v>67</v>
      </c>
    </row>
    <row r="11" spans="1:10" ht="12">
      <c r="A11" s="1" t="s">
        <v>159</v>
      </c>
      <c r="B11" s="1" t="s">
        <v>172</v>
      </c>
      <c r="C11" s="1" t="s">
        <v>163</v>
      </c>
      <c r="D11" s="1"/>
      <c r="E11" s="1" t="s">
        <v>165</v>
      </c>
      <c r="F11" s="1" t="s">
        <v>166</v>
      </c>
      <c r="G11" s="1" t="s">
        <v>167</v>
      </c>
      <c r="H11" s="1" t="s">
        <v>164</v>
      </c>
      <c r="I11" s="1" t="s">
        <v>168</v>
      </c>
      <c r="J11" s="1" t="s">
        <v>163</v>
      </c>
    </row>
    <row r="13" spans="1:4" ht="12">
      <c r="A13" s="1" t="s">
        <v>51</v>
      </c>
      <c r="B13" s="1"/>
      <c r="D13" t="s">
        <v>183</v>
      </c>
    </row>
    <row r="14" spans="1:10" ht="12">
      <c r="A14" s="1" t="s">
        <v>165</v>
      </c>
      <c r="B14" s="1" t="s">
        <v>166</v>
      </c>
      <c r="C14" s="1" t="s">
        <v>167</v>
      </c>
      <c r="D14" s="1" t="s">
        <v>178</v>
      </c>
      <c r="E14" s="1" t="s">
        <v>169</v>
      </c>
      <c r="F14" s="1" t="s">
        <v>175</v>
      </c>
      <c r="G14" s="1" t="s">
        <v>170</v>
      </c>
      <c r="H14" s="1" t="s">
        <v>163</v>
      </c>
      <c r="I14" s="1"/>
      <c r="J14" s="1"/>
    </row>
    <row r="16" spans="1:10" ht="12">
      <c r="A16" s="1" t="s">
        <v>171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">
      <c r="A17" s="1" t="s">
        <v>165</v>
      </c>
      <c r="B17" s="1" t="s">
        <v>166</v>
      </c>
      <c r="C17" s="1" t="s">
        <v>167</v>
      </c>
      <c r="D17" s="1" t="s">
        <v>172</v>
      </c>
      <c r="E17" s="1" t="s">
        <v>173</v>
      </c>
      <c r="F17" s="1" t="s">
        <v>175</v>
      </c>
      <c r="G17" s="1" t="s">
        <v>168</v>
      </c>
      <c r="H17" s="1" t="s">
        <v>174</v>
      </c>
      <c r="I17" s="1" t="s">
        <v>163</v>
      </c>
      <c r="J17" s="1"/>
    </row>
    <row r="19" spans="1:10" ht="12">
      <c r="A19" s="1" t="s">
        <v>176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2">
      <c r="A20" s="1" t="s">
        <v>184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2">
      <c r="A21" s="1" t="s">
        <v>183</v>
      </c>
      <c r="B21" s="2" t="s">
        <v>105</v>
      </c>
      <c r="C21" s="1"/>
      <c r="D21" s="1"/>
      <c r="E21" s="1"/>
      <c r="F21" s="1"/>
      <c r="G21" s="1"/>
      <c r="H21" s="1"/>
      <c r="I21" s="1"/>
      <c r="J21" s="1"/>
    </row>
    <row r="22" spans="1:18" ht="12">
      <c r="A22" s="1" t="s">
        <v>187</v>
      </c>
      <c r="B22">
        <v>0</v>
      </c>
      <c r="C22">
        <v>0.02</v>
      </c>
      <c r="D22">
        <v>0.03</v>
      </c>
      <c r="E22">
        <v>0.04</v>
      </c>
      <c r="F22">
        <v>0.04</v>
      </c>
      <c r="G22">
        <v>0.05</v>
      </c>
      <c r="H22" s="2">
        <v>0.055</v>
      </c>
      <c r="I22" s="2">
        <v>0.055</v>
      </c>
      <c r="J22" s="2">
        <v>0.075</v>
      </c>
      <c r="K22" s="2">
        <v>0.06</v>
      </c>
      <c r="L22" s="2">
        <v>0.055</v>
      </c>
      <c r="M22">
        <v>0.06</v>
      </c>
      <c r="N22">
        <v>0.035</v>
      </c>
      <c r="O22">
        <v>0.03</v>
      </c>
      <c r="P22">
        <v>0.04</v>
      </c>
      <c r="Q22">
        <v>0.035</v>
      </c>
      <c r="R22">
        <v>0</v>
      </c>
    </row>
    <row r="23" spans="1:12" ht="12">
      <c r="A23" s="1" t="s">
        <v>46</v>
      </c>
      <c r="B23">
        <v>0</v>
      </c>
      <c r="C23">
        <v>0.01</v>
      </c>
      <c r="D23">
        <v>0.025</v>
      </c>
      <c r="E23">
        <v>0.05</v>
      </c>
      <c r="F23">
        <v>0.065</v>
      </c>
      <c r="G23">
        <v>0.065</v>
      </c>
      <c r="H23" s="2">
        <v>0.065</v>
      </c>
      <c r="I23" s="2">
        <v>0.06</v>
      </c>
      <c r="J23" s="2">
        <v>0.055</v>
      </c>
      <c r="K23" s="2">
        <v>0.04</v>
      </c>
      <c r="L23" s="2">
        <v>0</v>
      </c>
    </row>
    <row r="24" spans="1:2" ht="12">
      <c r="A24" s="1" t="s">
        <v>221</v>
      </c>
      <c r="B24">
        <f>AVERAGE(B22:R23)</f>
        <v>0.03982142857142858</v>
      </c>
    </row>
    <row r="25" spans="1:2" ht="12">
      <c r="A25" s="1" t="s">
        <v>222</v>
      </c>
      <c r="B25">
        <f>STDEV(B22:R23)</f>
        <v>0.02242196933801106</v>
      </c>
    </row>
    <row r="26" ht="12">
      <c r="A26" s="1" t="s">
        <v>185</v>
      </c>
    </row>
    <row r="27" ht="12">
      <c r="A27" s="1" t="s">
        <v>186</v>
      </c>
    </row>
    <row r="29" ht="12">
      <c r="A29" s="1" t="s">
        <v>47</v>
      </c>
    </row>
    <row r="30" spans="1:2" ht="12">
      <c r="A30" s="1" t="s">
        <v>183</v>
      </c>
      <c r="B30" s="2"/>
    </row>
    <row r="31" spans="1:4" ht="12">
      <c r="A31" s="1" t="s">
        <v>187</v>
      </c>
      <c r="D31" s="1"/>
    </row>
    <row r="32" ht="12">
      <c r="A32" s="1" t="s">
        <v>46</v>
      </c>
    </row>
    <row r="33" ht="12">
      <c r="A33" s="1" t="s">
        <v>221</v>
      </c>
    </row>
    <row r="34" ht="12">
      <c r="A34" s="1" t="s">
        <v>222</v>
      </c>
    </row>
    <row r="35" ht="12">
      <c r="A35" s="1" t="s">
        <v>185</v>
      </c>
    </row>
    <row r="36" ht="12">
      <c r="A36" s="1" t="s">
        <v>186</v>
      </c>
    </row>
    <row r="38" ht="12">
      <c r="A38" s="1" t="s">
        <v>48</v>
      </c>
    </row>
    <row r="39" spans="1:2" ht="12">
      <c r="A39" s="1" t="s">
        <v>183</v>
      </c>
      <c r="B39" t="s">
        <v>49</v>
      </c>
    </row>
    <row r="40" ht="12">
      <c r="A40" s="1" t="s">
        <v>185</v>
      </c>
    </row>
    <row r="41" ht="12">
      <c r="A41" s="1" t="s">
        <v>186</v>
      </c>
    </row>
  </sheetData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E89"/>
  <sheetViews>
    <sheetView zoomScale="75" zoomScaleNormal="75" workbookViewId="0" topLeftCell="A1">
      <selection activeCell="Q68" sqref="Q68"/>
    </sheetView>
  </sheetViews>
  <sheetFormatPr defaultColWidth="9.00390625" defaultRowHeight="12"/>
  <cols>
    <col min="1" max="1" width="22.25390625" style="0" customWidth="1"/>
    <col min="2" max="2" width="15.375" style="0" customWidth="1"/>
    <col min="3" max="16384" width="11.375" style="0" customWidth="1"/>
  </cols>
  <sheetData>
    <row r="1" spans="1:57" s="2" customFormat="1" ht="15">
      <c r="A1" s="16" t="s">
        <v>179</v>
      </c>
      <c r="B1" s="17">
        <v>35234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5">
      <c r="A2" s="16" t="s">
        <v>180</v>
      </c>
      <c r="B2" s="16" t="s">
        <v>235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5">
      <c r="A3" s="16" t="s">
        <v>181</v>
      </c>
      <c r="B3" s="16">
        <v>71.3273</v>
      </c>
      <c r="C3" s="16">
        <v>-156.7022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5">
      <c r="A4" s="16" t="s">
        <v>57</v>
      </c>
      <c r="B4" s="16">
        <v>0.015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5">
      <c r="A5" s="16" t="s">
        <v>58</v>
      </c>
      <c r="B5" s="16"/>
      <c r="C5" s="16"/>
      <c r="D5" s="2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5">
      <c r="A7" s="16" t="s">
        <v>182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5">
      <c r="A8" s="16" t="s">
        <v>183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5.75">
      <c r="A10" s="18" t="s">
        <v>51</v>
      </c>
      <c r="B10" s="18" t="s">
        <v>96</v>
      </c>
      <c r="C10" s="16" t="s">
        <v>53</v>
      </c>
      <c r="D10" s="19" t="s">
        <v>183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s="1" customFormat="1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</row>
    <row r="12" spans="1:57" ht="15.75">
      <c r="A12" s="16">
        <v>0.05</v>
      </c>
      <c r="B12" s="13" t="s">
        <v>106</v>
      </c>
      <c r="C12" s="24" t="s">
        <v>107</v>
      </c>
      <c r="D12" s="16"/>
      <c r="E12" s="16">
        <v>0</v>
      </c>
      <c r="F12" s="16">
        <f aca="true" t="shared" si="0" ref="F12:F19">E13</f>
        <v>0.05</v>
      </c>
      <c r="G12" s="16">
        <f aca="true" t="shared" si="1" ref="G12:G20">E12+(F12-E12)/2</f>
        <v>0.025</v>
      </c>
      <c r="H12" s="13">
        <v>0.2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5.75">
      <c r="A13" s="16">
        <v>0.1</v>
      </c>
      <c r="B13" s="13" t="s">
        <v>106</v>
      </c>
      <c r="C13" s="24" t="s">
        <v>107</v>
      </c>
      <c r="D13" s="16"/>
      <c r="E13" s="16">
        <v>0.05</v>
      </c>
      <c r="F13" s="16">
        <f t="shared" si="0"/>
        <v>0.1</v>
      </c>
      <c r="G13" s="16">
        <f t="shared" si="1"/>
        <v>0.07500000000000001</v>
      </c>
      <c r="H13" s="13">
        <v>0.1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.75">
      <c r="A14" s="16">
        <v>0.15</v>
      </c>
      <c r="B14" s="13" t="s">
        <v>106</v>
      </c>
      <c r="C14" s="24" t="s">
        <v>107</v>
      </c>
      <c r="D14" s="16"/>
      <c r="E14" s="16">
        <v>0.1</v>
      </c>
      <c r="F14" s="16">
        <f t="shared" si="0"/>
        <v>0.15</v>
      </c>
      <c r="G14" s="16">
        <f t="shared" si="1"/>
        <v>0.125</v>
      </c>
      <c r="H14" s="13">
        <v>0.1</v>
      </c>
      <c r="I14" s="16">
        <v>-8.373146085601247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5.75">
      <c r="A15" s="16">
        <v>0.2</v>
      </c>
      <c r="B15" s="13">
        <v>-0.4</v>
      </c>
      <c r="C15" s="16"/>
      <c r="D15" s="16"/>
      <c r="E15" s="16">
        <v>0.15</v>
      </c>
      <c r="F15" s="16">
        <f t="shared" si="0"/>
        <v>0.2</v>
      </c>
      <c r="G15" s="16">
        <f t="shared" si="1"/>
        <v>0.175</v>
      </c>
      <c r="H15" s="13">
        <v>1.2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5.75">
      <c r="A16" s="16">
        <v>0.25</v>
      </c>
      <c r="B16" s="13">
        <v>-0.5</v>
      </c>
      <c r="C16" s="16"/>
      <c r="D16" s="16"/>
      <c r="E16" s="16">
        <v>0.2</v>
      </c>
      <c r="F16" s="16">
        <f t="shared" si="0"/>
        <v>0.25</v>
      </c>
      <c r="G16" s="16">
        <f t="shared" si="1"/>
        <v>0.225</v>
      </c>
      <c r="H16" s="13">
        <v>3.2</v>
      </c>
      <c r="I16" s="16">
        <v>-0.34023324541421895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5.75">
      <c r="A17" s="16">
        <v>0.3</v>
      </c>
      <c r="B17" s="13">
        <v>-0.4</v>
      </c>
      <c r="C17" s="16"/>
      <c r="D17" s="16"/>
      <c r="E17" s="16">
        <v>0.25</v>
      </c>
      <c r="F17" s="16">
        <f t="shared" si="0"/>
        <v>0.3</v>
      </c>
      <c r="G17" s="16">
        <f t="shared" si="1"/>
        <v>0.275</v>
      </c>
      <c r="H17" s="13">
        <v>3.7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5.75">
      <c r="A18" s="16">
        <v>0.35</v>
      </c>
      <c r="B18" s="13">
        <v>-0.6</v>
      </c>
      <c r="C18" s="16"/>
      <c r="D18" s="16"/>
      <c r="E18" s="16">
        <v>0.3</v>
      </c>
      <c r="F18" s="16">
        <f t="shared" si="0"/>
        <v>0.35</v>
      </c>
      <c r="G18" s="16">
        <f t="shared" si="1"/>
        <v>0.32499999999999996</v>
      </c>
      <c r="H18" s="13">
        <v>4.3</v>
      </c>
      <c r="I18" s="16">
        <v>0.19203818486991964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5.75">
      <c r="A19" s="16">
        <v>0.4</v>
      </c>
      <c r="B19" s="13">
        <v>-0.8</v>
      </c>
      <c r="C19" s="16"/>
      <c r="D19" s="16"/>
      <c r="E19" s="16">
        <v>0.35</v>
      </c>
      <c r="F19" s="16">
        <f t="shared" si="0"/>
        <v>0.4</v>
      </c>
      <c r="G19" s="16">
        <f t="shared" si="1"/>
        <v>0.375</v>
      </c>
      <c r="H19" s="13">
        <v>3.6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5.75">
      <c r="A20" s="16">
        <v>0.45</v>
      </c>
      <c r="B20" s="13">
        <v>-1</v>
      </c>
      <c r="C20" s="16"/>
      <c r="D20" s="16"/>
      <c r="E20" s="16">
        <v>0.4</v>
      </c>
      <c r="F20" s="16">
        <v>0.45</v>
      </c>
      <c r="G20" s="16">
        <f t="shared" si="1"/>
        <v>0.42500000000000004</v>
      </c>
      <c r="H20" s="13">
        <v>4.1</v>
      </c>
      <c r="I20" s="16">
        <v>0.5907433760939933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5.75">
      <c r="A22" s="18" t="s">
        <v>51</v>
      </c>
      <c r="B22" s="18" t="s">
        <v>97</v>
      </c>
      <c r="C22" s="16" t="s">
        <v>124</v>
      </c>
      <c r="D22" s="19" t="s">
        <v>233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5.75">
      <c r="A23" s="18" t="s">
        <v>159</v>
      </c>
      <c r="B23" s="18" t="s">
        <v>172</v>
      </c>
      <c r="C23" s="18" t="s">
        <v>163</v>
      </c>
      <c r="D23" s="18"/>
      <c r="E23" s="18" t="s">
        <v>165</v>
      </c>
      <c r="F23" s="18" t="s">
        <v>166</v>
      </c>
      <c r="G23" s="18" t="s">
        <v>167</v>
      </c>
      <c r="H23" s="18" t="s">
        <v>164</v>
      </c>
      <c r="I23" s="18" t="s">
        <v>168</v>
      </c>
      <c r="J23" s="18" t="s">
        <v>163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5.75">
      <c r="A24" s="16">
        <v>0.05</v>
      </c>
      <c r="B24" s="13">
        <v>0</v>
      </c>
      <c r="C24" s="16"/>
      <c r="D24" s="16"/>
      <c r="E24" s="16">
        <v>0</v>
      </c>
      <c r="F24" s="16">
        <v>0.05</v>
      </c>
      <c r="G24" s="16">
        <f aca="true" t="shared" si="2" ref="G24:G37">E24+(F24-E24)/2</f>
        <v>0.025</v>
      </c>
      <c r="H24" s="13">
        <v>1.3</v>
      </c>
      <c r="I24" s="16">
        <v>-0.4189775206809735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5.75">
      <c r="A25" s="16">
        <v>0.1</v>
      </c>
      <c r="B25" s="13">
        <v>-0.2</v>
      </c>
      <c r="C25" s="16"/>
      <c r="D25" s="16"/>
      <c r="E25" s="16">
        <v>0.05</v>
      </c>
      <c r="F25" s="16">
        <v>0.1</v>
      </c>
      <c r="G25" s="16">
        <f t="shared" si="2"/>
        <v>0.07500000000000001</v>
      </c>
      <c r="H25" s="13">
        <v>1.6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5.75">
      <c r="A26" s="16">
        <v>0.15</v>
      </c>
      <c r="B26" s="13">
        <v>-0.3</v>
      </c>
      <c r="C26" s="16"/>
      <c r="D26" s="16"/>
      <c r="E26" s="16">
        <v>0.1</v>
      </c>
      <c r="F26" s="16">
        <v>0.15</v>
      </c>
      <c r="G26" s="16">
        <f t="shared" si="2"/>
        <v>0.125</v>
      </c>
      <c r="H26" s="13">
        <v>1.7</v>
      </c>
      <c r="I26" s="16">
        <v>-0.6900970507133437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5.75">
      <c r="A27" s="16">
        <v>0.2</v>
      </c>
      <c r="B27" s="13">
        <v>-0.3</v>
      </c>
      <c r="C27" s="16"/>
      <c r="D27" s="16"/>
      <c r="E27" s="16">
        <v>0.15</v>
      </c>
      <c r="F27" s="16">
        <v>0.2</v>
      </c>
      <c r="G27" s="16">
        <f t="shared" si="2"/>
        <v>0.175</v>
      </c>
      <c r="H27" s="13">
        <v>1.8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5.75">
      <c r="A28" s="16">
        <v>0.25</v>
      </c>
      <c r="B28" s="13">
        <v>-0.1</v>
      </c>
      <c r="C28" s="16"/>
      <c r="D28" s="16"/>
      <c r="E28" s="16">
        <v>0.2</v>
      </c>
      <c r="F28" s="16">
        <v>0.25</v>
      </c>
      <c r="G28" s="16">
        <f t="shared" si="2"/>
        <v>0.225</v>
      </c>
      <c r="H28" s="13">
        <v>1.9</v>
      </c>
      <c r="I28" s="16">
        <v>0.23689251888262797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5.75">
      <c r="A29" s="16">
        <v>0.3</v>
      </c>
      <c r="B29" s="13">
        <v>-0.2</v>
      </c>
      <c r="C29" s="24" t="s">
        <v>95</v>
      </c>
      <c r="D29" s="16"/>
      <c r="E29" s="16">
        <v>0.25</v>
      </c>
      <c r="F29" s="16">
        <v>0.3</v>
      </c>
      <c r="G29" s="16">
        <f t="shared" si="2"/>
        <v>0.275</v>
      </c>
      <c r="H29" s="13">
        <v>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5.75">
      <c r="A30" s="16">
        <v>0.35</v>
      </c>
      <c r="B30" s="13">
        <v>-0.3</v>
      </c>
      <c r="C30" s="16"/>
      <c r="D30" s="16"/>
      <c r="E30" s="16">
        <v>0.3</v>
      </c>
      <c r="F30" s="16">
        <v>0.35</v>
      </c>
      <c r="G30" s="16">
        <f t="shared" si="2"/>
        <v>0.32499999999999996</v>
      </c>
      <c r="H30" s="13">
        <v>2.2</v>
      </c>
      <c r="I30" s="16">
        <v>-0.4897476921232466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5.75">
      <c r="A31" s="16">
        <v>0.4</v>
      </c>
      <c r="B31" s="13">
        <v>-0.3</v>
      </c>
      <c r="C31" s="16"/>
      <c r="D31" s="16"/>
      <c r="E31" s="16">
        <v>0.35</v>
      </c>
      <c r="F31" s="16">
        <v>0.4</v>
      </c>
      <c r="G31" s="16">
        <f t="shared" si="2"/>
        <v>0.375</v>
      </c>
      <c r="H31" s="13">
        <v>2.4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5.75">
      <c r="A32" s="16">
        <v>0.45</v>
      </c>
      <c r="B32" s="13">
        <v>-0.2</v>
      </c>
      <c r="C32" s="16"/>
      <c r="D32" s="16"/>
      <c r="E32" s="16">
        <v>0.4</v>
      </c>
      <c r="F32" s="16">
        <v>0.45</v>
      </c>
      <c r="G32" s="16">
        <f t="shared" si="2"/>
        <v>0.42500000000000004</v>
      </c>
      <c r="H32" s="13">
        <v>2.8</v>
      </c>
      <c r="I32" s="16">
        <v>-0.18374145785876989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5.75">
      <c r="A33" s="16">
        <v>0.5</v>
      </c>
      <c r="B33" s="13">
        <v>-0.5</v>
      </c>
      <c r="C33" s="16"/>
      <c r="D33" s="16"/>
      <c r="E33" s="16">
        <v>0.45</v>
      </c>
      <c r="F33" s="16">
        <v>0.5</v>
      </c>
      <c r="G33" s="16">
        <f t="shared" si="2"/>
        <v>0.475</v>
      </c>
      <c r="H33" s="13">
        <v>2.7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5.75">
      <c r="A34" s="16">
        <v>0.55</v>
      </c>
      <c r="B34" s="13">
        <v>-0.6</v>
      </c>
      <c r="C34" s="16"/>
      <c r="D34" s="16"/>
      <c r="E34" s="16">
        <v>0.5</v>
      </c>
      <c r="F34" s="16">
        <v>0.55</v>
      </c>
      <c r="G34" s="16">
        <f t="shared" si="2"/>
        <v>0.525</v>
      </c>
      <c r="H34" s="13">
        <v>2.5</v>
      </c>
      <c r="I34" s="16">
        <v>-0.39306168325140867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5.75">
      <c r="A35" s="16">
        <v>0.6</v>
      </c>
      <c r="B35" s="13">
        <v>-0.8</v>
      </c>
      <c r="C35" s="16"/>
      <c r="D35" s="16"/>
      <c r="E35" s="16">
        <v>0.55</v>
      </c>
      <c r="F35" s="16">
        <v>0.6</v>
      </c>
      <c r="G35" s="16">
        <f t="shared" si="2"/>
        <v>0.575</v>
      </c>
      <c r="H35" s="13">
        <v>2.9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5.75">
      <c r="A36" s="16">
        <v>0.65</v>
      </c>
      <c r="B36" s="13">
        <v>-0.7</v>
      </c>
      <c r="C36" s="16"/>
      <c r="D36" s="16"/>
      <c r="E36" s="16">
        <v>0.6</v>
      </c>
      <c r="F36" s="16">
        <v>0.65</v>
      </c>
      <c r="G36" s="16">
        <f t="shared" si="2"/>
        <v>0.625</v>
      </c>
      <c r="H36" s="13">
        <v>3.2</v>
      </c>
      <c r="I36" s="16">
        <v>-0.45884803980338096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5.75">
      <c r="A37" s="16">
        <v>0.7</v>
      </c>
      <c r="B37" s="13">
        <v>-0.8</v>
      </c>
      <c r="C37" s="16"/>
      <c r="D37" s="16"/>
      <c r="E37" s="16">
        <v>0.7</v>
      </c>
      <c r="F37" s="16">
        <v>0.75</v>
      </c>
      <c r="G37" s="16">
        <f t="shared" si="2"/>
        <v>0.725</v>
      </c>
      <c r="H37" s="13">
        <v>3.3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5.75">
      <c r="A38" s="16"/>
      <c r="B38" s="13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5.75">
      <c r="A39" s="18" t="s">
        <v>51</v>
      </c>
      <c r="B39" s="18" t="s">
        <v>96</v>
      </c>
      <c r="C39" s="16" t="s">
        <v>52</v>
      </c>
      <c r="D39" s="16" t="s">
        <v>183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s="1" customFormat="1" ht="15.75">
      <c r="A40" s="18" t="s">
        <v>165</v>
      </c>
      <c r="B40" s="18" t="s">
        <v>166</v>
      </c>
      <c r="C40" s="18" t="s">
        <v>167</v>
      </c>
      <c r="D40" s="18" t="s">
        <v>178</v>
      </c>
      <c r="E40" s="18" t="s">
        <v>169</v>
      </c>
      <c r="F40" s="18" t="s">
        <v>175</v>
      </c>
      <c r="G40" s="18" t="s">
        <v>170</v>
      </c>
      <c r="H40" s="18" t="s">
        <v>168</v>
      </c>
      <c r="I40" s="18" t="s">
        <v>163</v>
      </c>
      <c r="J40" s="16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</row>
    <row r="41" spans="1:57" ht="15.75">
      <c r="A41" s="16">
        <v>0</v>
      </c>
      <c r="B41" s="16">
        <v>0.06</v>
      </c>
      <c r="C41" s="16">
        <f>A41+(B41-A41)/2</f>
        <v>0.03</v>
      </c>
      <c r="D41" s="13">
        <v>194</v>
      </c>
      <c r="E41" s="13">
        <v>54</v>
      </c>
      <c r="F41" s="13">
        <v>0.9</v>
      </c>
      <c r="G41" s="16">
        <f>1000*(E41/(1+0.0008*F41))/(E41/(1+0.0008*F41)+D41/(0.917))</f>
        <v>203.2277414773054</v>
      </c>
      <c r="H41" s="16">
        <v>-12.10602343843664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5.75">
      <c r="A42" s="16">
        <v>0.06</v>
      </c>
      <c r="B42" s="16">
        <v>0.12</v>
      </c>
      <c r="C42" s="16">
        <f>A42+(B42-A42)/2</f>
        <v>0.09</v>
      </c>
      <c r="D42" s="13">
        <v>168</v>
      </c>
      <c r="E42" s="13">
        <v>67</v>
      </c>
      <c r="F42" s="13">
        <v>0.3</v>
      </c>
      <c r="G42" s="16">
        <f>1000*(E42/(1+0.0008*F42))/(E42/(1+0.0008*F42)+D42/(0.917))</f>
        <v>267.7321860636505</v>
      </c>
      <c r="H42" s="16">
        <v>-14.935833533149504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5.75">
      <c r="A43" s="16">
        <v>0.12</v>
      </c>
      <c r="B43" s="16">
        <v>0.18</v>
      </c>
      <c r="C43" s="16">
        <f>A43+(B43-A43)/2</f>
        <v>0.15</v>
      </c>
      <c r="D43" s="13">
        <v>214</v>
      </c>
      <c r="E43" s="13">
        <v>73</v>
      </c>
      <c r="F43" s="13">
        <v>2</v>
      </c>
      <c r="G43" s="16">
        <f>1000*(E43/(1+0.0008*F43))/(E43/(1+0.0008*F43)+D43/(0.917))</f>
        <v>237.98418250063813</v>
      </c>
      <c r="H43" s="16">
        <v>-8.188744934660113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5.75">
      <c r="A44" s="16">
        <v>0.18</v>
      </c>
      <c r="B44" s="16">
        <v>0.24</v>
      </c>
      <c r="C44" s="16">
        <f>A44+(B44-A44)/2</f>
        <v>0.21</v>
      </c>
      <c r="D44" s="13">
        <v>216</v>
      </c>
      <c r="E44" s="13">
        <v>74</v>
      </c>
      <c r="F44" s="13">
        <v>9.5</v>
      </c>
      <c r="G44" s="16">
        <f>1000*(E44/(1+0.0008*F44))/(E44/(1+0.0008*F44)+D44/(0.917))</f>
        <v>237.68159394969382</v>
      </c>
      <c r="H44" s="16">
        <v>-1.8114554010310515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5.75">
      <c r="A46" s="18" t="s">
        <v>51</v>
      </c>
      <c r="B46" s="18" t="s">
        <v>231</v>
      </c>
      <c r="C46" s="16" t="s">
        <v>118</v>
      </c>
      <c r="D46" s="16" t="s">
        <v>233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5.75">
      <c r="A47" s="18" t="s">
        <v>165</v>
      </c>
      <c r="B47" s="18" t="s">
        <v>166</v>
      </c>
      <c r="C47" s="18" t="s">
        <v>167</v>
      </c>
      <c r="D47" s="18" t="s">
        <v>178</v>
      </c>
      <c r="E47" s="18" t="s">
        <v>169</v>
      </c>
      <c r="F47" s="18" t="s">
        <v>175</v>
      </c>
      <c r="G47" s="18" t="s">
        <v>170</v>
      </c>
      <c r="H47" s="18" t="s">
        <v>168</v>
      </c>
      <c r="I47" s="18" t="s">
        <v>163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5.75">
      <c r="A48" s="16">
        <v>0</v>
      </c>
      <c r="B48" s="16">
        <v>0.06</v>
      </c>
      <c r="C48" s="16">
        <f>A48+(B48-A48)/2</f>
        <v>0.03</v>
      </c>
      <c r="D48" s="13">
        <v>93</v>
      </c>
      <c r="E48" s="13">
        <v>66</v>
      </c>
      <c r="F48" s="13">
        <v>3.8</v>
      </c>
      <c r="G48" s="16">
        <f>1000*(E48/(1+0.0008*F48))/(E48/(1+0.0008*F48)+D48/(0.917))</f>
        <v>393.4989771445246</v>
      </c>
      <c r="H48" s="16">
        <v>-2.444399892099269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5.75">
      <c r="A49" s="16">
        <v>0.06</v>
      </c>
      <c r="B49" s="16">
        <v>0.12</v>
      </c>
      <c r="C49" s="16">
        <f>A49+(B49-A49)/2</f>
        <v>0.09</v>
      </c>
      <c r="D49" s="13">
        <v>103</v>
      </c>
      <c r="E49" s="13">
        <v>55</v>
      </c>
      <c r="F49" s="13">
        <v>3.8</v>
      </c>
      <c r="G49" s="16">
        <f>1000*(E49/(1+0.0008*F49))/(E49/(1+0.0008*F49)+D49/(0.917))</f>
        <v>328.03653143856326</v>
      </c>
      <c r="H49" s="16">
        <v>-2.2679728449826158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5.75">
      <c r="A50" s="16">
        <v>0.12</v>
      </c>
      <c r="B50" s="16">
        <v>0.18</v>
      </c>
      <c r="C50" s="16">
        <f>A50+(B50-A50)/2</f>
        <v>0.15</v>
      </c>
      <c r="D50" s="13">
        <v>170</v>
      </c>
      <c r="E50" s="13">
        <v>75</v>
      </c>
      <c r="F50" s="13">
        <v>5</v>
      </c>
      <c r="G50" s="16">
        <f>1000*(E50/(1+0.0008*F50))/(E50/(1+0.0008*F50)+D50/(0.917))</f>
        <v>287.2147167526258</v>
      </c>
      <c r="H50" s="16">
        <v>-1.949008692003357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5.75">
      <c r="A51" s="16">
        <v>0.18</v>
      </c>
      <c r="B51" s="16">
        <v>0.24</v>
      </c>
      <c r="C51" s="16">
        <f>A51+(B51-A51)/2</f>
        <v>0.21</v>
      </c>
      <c r="D51" s="13">
        <v>179</v>
      </c>
      <c r="E51" s="13">
        <v>74</v>
      </c>
      <c r="F51" s="13">
        <v>6.3</v>
      </c>
      <c r="G51" s="16">
        <f>1000*(E51/(1+0.0008*F51))/(E51/(1+0.0008*F51)+D51/(0.917))</f>
        <v>273.8858418560918</v>
      </c>
      <c r="H51" s="16">
        <v>-0.17875764296846897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s="1" customFormat="1" ht="15.75">
      <c r="A53" s="18" t="s">
        <v>171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6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</row>
    <row r="54" spans="1:57" s="1" customFormat="1" ht="15.75">
      <c r="A54" s="18" t="s">
        <v>165</v>
      </c>
      <c r="B54" s="18" t="s">
        <v>166</v>
      </c>
      <c r="C54" s="18" t="s">
        <v>167</v>
      </c>
      <c r="D54" s="18" t="s">
        <v>172</v>
      </c>
      <c r="E54" s="18" t="s">
        <v>173</v>
      </c>
      <c r="F54" s="18" t="s">
        <v>175</v>
      </c>
      <c r="G54" s="18" t="s">
        <v>168</v>
      </c>
      <c r="H54" s="18" t="s">
        <v>174</v>
      </c>
      <c r="I54" s="18" t="s">
        <v>163</v>
      </c>
      <c r="J54" s="18"/>
      <c r="K54" s="18"/>
      <c r="L54" s="16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</row>
    <row r="55" spans="1:57" ht="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s="1" customFormat="1" ht="15.75">
      <c r="A56" s="18" t="s">
        <v>176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</row>
    <row r="57" spans="1:57" s="1" customFormat="1" ht="15.75">
      <c r="A57" s="18" t="s">
        <v>184</v>
      </c>
      <c r="B57" s="16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</row>
    <row r="58" spans="1:57" s="1" customFormat="1" ht="15.75">
      <c r="A58" s="18" t="s">
        <v>183</v>
      </c>
      <c r="B58" s="16" t="s">
        <v>254</v>
      </c>
      <c r="C58" s="18"/>
      <c r="D58" s="18"/>
      <c r="E58" s="18"/>
      <c r="F58" s="18"/>
      <c r="G58" s="18"/>
      <c r="H58" s="18"/>
      <c r="I58" s="16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</row>
    <row r="59" spans="1:57" ht="15.75">
      <c r="A59" s="18" t="s">
        <v>187</v>
      </c>
      <c r="B59" s="16">
        <v>0.01</v>
      </c>
      <c r="C59" s="16">
        <v>0.027000000000000003</v>
      </c>
      <c r="D59" s="16">
        <v>0.032</v>
      </c>
      <c r="E59" s="16">
        <v>0.037000000000000005</v>
      </c>
      <c r="F59" s="16">
        <v>0.04</v>
      </c>
      <c r="G59" s="16">
        <v>0.036000000000000004</v>
      </c>
      <c r="H59" s="16">
        <v>0.048</v>
      </c>
      <c r="I59" s="16">
        <v>0.052000000000000005</v>
      </c>
      <c r="J59" s="16">
        <v>0.065</v>
      </c>
      <c r="K59" s="16">
        <v>0.06</v>
      </c>
      <c r="L59" s="16">
        <v>0.055</v>
      </c>
      <c r="M59" s="16">
        <v>0.055</v>
      </c>
      <c r="N59" s="16">
        <v>0.045</v>
      </c>
      <c r="O59" s="16">
        <v>0.047</v>
      </c>
      <c r="P59" s="16">
        <v>0.037000000000000005</v>
      </c>
      <c r="Q59" s="16">
        <v>0.045</v>
      </c>
      <c r="R59" s="16">
        <v>0.045</v>
      </c>
      <c r="S59" s="16">
        <v>0.043</v>
      </c>
      <c r="T59" s="16">
        <v>0.025</v>
      </c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5.75">
      <c r="A60" s="18" t="s">
        <v>46</v>
      </c>
      <c r="B60" s="16">
        <v>0.01</v>
      </c>
      <c r="C60" s="16">
        <v>0.035</v>
      </c>
      <c r="D60" s="16">
        <v>0.05</v>
      </c>
      <c r="E60" s="16">
        <v>0.053</v>
      </c>
      <c r="F60" s="16">
        <v>0.06</v>
      </c>
      <c r="G60" s="16">
        <v>0.055</v>
      </c>
      <c r="H60" s="16">
        <v>0.05</v>
      </c>
      <c r="I60" s="16">
        <v>0.04</v>
      </c>
      <c r="J60" s="16">
        <v>0.023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5.75">
      <c r="A61" s="18" t="s">
        <v>221</v>
      </c>
      <c r="B61" s="16">
        <f>AVERAGE(B59:T60)</f>
        <v>0.042142857142857156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5.75">
      <c r="A62" s="18" t="s">
        <v>222</v>
      </c>
      <c r="B62" s="16">
        <f>STDEV(B59:T60)</f>
        <v>0.013993951830368948</v>
      </c>
      <c r="C62" s="16"/>
      <c r="D62" s="16"/>
      <c r="E62" s="13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5.75">
      <c r="A63" s="18" t="s">
        <v>185</v>
      </c>
      <c r="B63" s="16">
        <v>2.2</v>
      </c>
      <c r="C63" s="16"/>
      <c r="D63" s="16"/>
      <c r="E63" s="13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5.75">
      <c r="A64" s="18" t="s">
        <v>186</v>
      </c>
      <c r="B64" s="16">
        <v>-2.6975776885265557</v>
      </c>
      <c r="C64" s="16"/>
      <c r="D64" s="16"/>
      <c r="E64" s="13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5.75">
      <c r="A65" s="16"/>
      <c r="B65" s="16"/>
      <c r="C65" s="16"/>
      <c r="D65" s="16"/>
      <c r="E65" s="13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5.75">
      <c r="A66" s="18" t="s">
        <v>47</v>
      </c>
      <c r="B66" s="16"/>
      <c r="C66" s="16"/>
      <c r="D66" s="16"/>
      <c r="E66" s="13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5.75">
      <c r="A67" s="18" t="s">
        <v>183</v>
      </c>
      <c r="B67" s="16"/>
      <c r="C67" s="16"/>
      <c r="D67" s="16"/>
      <c r="E67" s="13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5.75">
      <c r="A68" s="18" t="s">
        <v>187</v>
      </c>
      <c r="B68" s="16"/>
      <c r="C68" s="16"/>
      <c r="D68" s="16"/>
      <c r="E68" s="13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5.75">
      <c r="A69" s="18" t="s">
        <v>46</v>
      </c>
      <c r="B69" s="16"/>
      <c r="C69" s="16"/>
      <c r="D69" s="16"/>
      <c r="E69" s="13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5.75">
      <c r="A70" s="18" t="s">
        <v>221</v>
      </c>
      <c r="B70" s="16"/>
      <c r="C70" s="16"/>
      <c r="D70" s="16"/>
      <c r="E70" s="13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5.75">
      <c r="A71" s="18" t="s">
        <v>222</v>
      </c>
      <c r="B71" s="16"/>
      <c r="C71" s="16"/>
      <c r="D71" s="16"/>
      <c r="E71" s="13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5.75">
      <c r="A72" s="18" t="s">
        <v>185</v>
      </c>
      <c r="B72" s="16"/>
      <c r="C72" s="16"/>
      <c r="D72" s="16"/>
      <c r="E72" s="13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5.75">
      <c r="A73" s="18" t="s">
        <v>186</v>
      </c>
      <c r="B73" s="16">
        <v>-2.6935906366143145</v>
      </c>
      <c r="C73" s="16"/>
      <c r="D73" s="16"/>
      <c r="E73" s="13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5.75">
      <c r="A74" s="18"/>
      <c r="B74" s="16"/>
      <c r="C74" s="16"/>
      <c r="D74" s="16"/>
      <c r="E74" s="13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5.75">
      <c r="A75" s="18" t="s">
        <v>48</v>
      </c>
      <c r="B75" s="16"/>
      <c r="C75" s="16"/>
      <c r="D75" s="16"/>
      <c r="E75" s="13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5.75">
      <c r="A76" s="18" t="s">
        <v>183</v>
      </c>
      <c r="B76" s="16" t="s">
        <v>150</v>
      </c>
      <c r="C76" s="16"/>
      <c r="D76" s="16"/>
      <c r="E76" s="13"/>
      <c r="F76" s="16"/>
      <c r="G76" s="16"/>
      <c r="H76" s="16"/>
      <c r="I76" s="18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5.75">
      <c r="A77" s="18" t="s">
        <v>185</v>
      </c>
      <c r="B77" s="16">
        <v>2</v>
      </c>
      <c r="C77" s="16">
        <v>2</v>
      </c>
      <c r="D77" s="16">
        <v>2.4</v>
      </c>
      <c r="E77" s="13">
        <v>2.4</v>
      </c>
      <c r="F77" s="16">
        <v>2.1</v>
      </c>
      <c r="G77" s="16">
        <v>2.2</v>
      </c>
      <c r="H77" s="16">
        <v>3.3</v>
      </c>
      <c r="I77" s="18">
        <v>3.3</v>
      </c>
      <c r="J77" s="16">
        <v>2.1</v>
      </c>
      <c r="K77" s="16">
        <v>2.1</v>
      </c>
      <c r="L77" s="16">
        <v>2.2</v>
      </c>
      <c r="M77" s="16">
        <v>2.2</v>
      </c>
      <c r="N77" s="16">
        <v>2</v>
      </c>
      <c r="O77" s="16">
        <v>2.2</v>
      </c>
      <c r="P77" s="16">
        <v>2.3</v>
      </c>
      <c r="Q77" s="16">
        <v>2.3</v>
      </c>
      <c r="R77" s="16">
        <v>3</v>
      </c>
      <c r="S77" s="16">
        <v>3</v>
      </c>
      <c r="T77" s="16">
        <v>2.3</v>
      </c>
      <c r="U77" s="16">
        <v>2.3</v>
      </c>
      <c r="V77" s="16">
        <v>2.2</v>
      </c>
      <c r="W77" s="16">
        <v>2.2</v>
      </c>
      <c r="X77" s="16">
        <v>1.5</v>
      </c>
      <c r="Y77" s="16">
        <v>1.5</v>
      </c>
      <c r="Z77" s="16">
        <v>3.1</v>
      </c>
      <c r="AA77" s="16">
        <v>3.1</v>
      </c>
      <c r="AB77" s="16">
        <v>4.6</v>
      </c>
      <c r="AC77" s="16">
        <v>9.1</v>
      </c>
      <c r="AD77" s="16">
        <v>6.9</v>
      </c>
      <c r="AE77" s="16">
        <v>8.2</v>
      </c>
      <c r="AF77" s="16">
        <v>3.3</v>
      </c>
      <c r="AG77" s="16">
        <v>7.6</v>
      </c>
      <c r="AH77" s="16">
        <v>3.6</v>
      </c>
      <c r="AI77" s="16">
        <v>3.6</v>
      </c>
      <c r="AJ77" s="16">
        <v>3.3</v>
      </c>
      <c r="AK77" s="16">
        <v>3.3</v>
      </c>
      <c r="AL77" s="16">
        <v>1.5</v>
      </c>
      <c r="AM77" s="16">
        <v>6.7</v>
      </c>
      <c r="AN77" s="16">
        <v>1</v>
      </c>
      <c r="AO77" s="16">
        <v>1</v>
      </c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5.75">
      <c r="A78" s="18" t="s">
        <v>186</v>
      </c>
      <c r="B78" s="16"/>
      <c r="C78" s="16"/>
      <c r="D78" s="16"/>
      <c r="E78" s="13"/>
      <c r="F78" s="16"/>
      <c r="G78" s="16"/>
      <c r="H78" s="16"/>
      <c r="I78" s="18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5.75">
      <c r="A79" s="16"/>
      <c r="B79" s="16"/>
      <c r="C79" s="16"/>
      <c r="D79" s="16"/>
      <c r="E79" s="13"/>
      <c r="F79" s="16"/>
      <c r="G79" s="16"/>
      <c r="H79" s="16"/>
      <c r="I79" s="18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5.75">
      <c r="A80" s="18"/>
      <c r="B80" s="16"/>
      <c r="C80" s="16"/>
      <c r="D80" s="16"/>
      <c r="E80" s="13"/>
      <c r="F80" s="16"/>
      <c r="G80" s="16"/>
      <c r="H80" s="16"/>
      <c r="I80" s="18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5.75">
      <c r="A81" s="18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5.75">
      <c r="A82" s="18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5.75">
      <c r="A83" s="18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5.75">
      <c r="A84" s="18"/>
      <c r="B84" s="23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5.75">
      <c r="A85" s="18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</sheetData>
  <printOptions/>
  <pageMargins left="0.75" right="0.75" top="1" bottom="1" header="0.5" footer="0.5"/>
  <pageSetup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62"/>
  <sheetViews>
    <sheetView zoomScale="75" zoomScaleNormal="75" workbookViewId="0" topLeftCell="A1">
      <selection activeCell="P37" sqref="P37"/>
    </sheetView>
  </sheetViews>
  <sheetFormatPr defaultColWidth="9.00390625" defaultRowHeight="12"/>
  <cols>
    <col min="1" max="1" width="21.125" style="0" customWidth="1"/>
    <col min="2" max="2" width="16.00390625" style="0" customWidth="1"/>
    <col min="3" max="16384" width="11.375" style="0" customWidth="1"/>
  </cols>
  <sheetData>
    <row r="1" spans="1:38" s="2" customFormat="1" ht="15">
      <c r="A1" s="16" t="s">
        <v>179</v>
      </c>
      <c r="B1" s="17">
        <v>35235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38" ht="15">
      <c r="A2" s="16" t="s">
        <v>180</v>
      </c>
      <c r="B2" s="16" t="s">
        <v>235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38" ht="15">
      <c r="A3" s="16" t="s">
        <v>181</v>
      </c>
      <c r="B3" s="16">
        <v>71.3273</v>
      </c>
      <c r="C3" s="16">
        <v>-156.7022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38" ht="15">
      <c r="A4" s="16" t="s">
        <v>57</v>
      </c>
      <c r="B4" s="16">
        <v>0.01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8" ht="15">
      <c r="A5" s="16" t="s">
        <v>58</v>
      </c>
      <c r="B5" s="16"/>
      <c r="C5" s="16"/>
      <c r="D5" s="2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5">
      <c r="A7" s="16" t="s">
        <v>182</v>
      </c>
      <c r="B7" s="16" t="s">
        <v>154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ht="15">
      <c r="A8" s="16" t="s">
        <v>183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5.75">
      <c r="A10" s="18" t="s">
        <v>51</v>
      </c>
      <c r="B10" s="18"/>
      <c r="C10" s="16"/>
      <c r="D10" s="19" t="s">
        <v>183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s="1" customFormat="1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38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ht="15.75">
      <c r="A13" s="18" t="s">
        <v>51</v>
      </c>
      <c r="B13" s="18"/>
      <c r="C13" s="16"/>
      <c r="D13" s="19" t="s">
        <v>228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15.75">
      <c r="A14" s="18" t="s">
        <v>159</v>
      </c>
      <c r="B14" s="18" t="s">
        <v>172</v>
      </c>
      <c r="C14" s="18" t="s">
        <v>163</v>
      </c>
      <c r="D14" s="18"/>
      <c r="E14" s="18" t="s">
        <v>165</v>
      </c>
      <c r="F14" s="18" t="s">
        <v>166</v>
      </c>
      <c r="G14" s="18" t="s">
        <v>167</v>
      </c>
      <c r="H14" s="18" t="s">
        <v>164</v>
      </c>
      <c r="I14" s="18" t="s">
        <v>168</v>
      </c>
      <c r="J14" s="18" t="s">
        <v>163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15.75">
      <c r="A15" s="16"/>
      <c r="B15" s="1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15.75">
      <c r="A16" s="18" t="s">
        <v>51</v>
      </c>
      <c r="B16" s="18" t="s">
        <v>247</v>
      </c>
      <c r="C16" s="16" t="s">
        <v>52</v>
      </c>
      <c r="D16" s="16" t="s">
        <v>183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8" s="1" customFormat="1" ht="15.75">
      <c r="A17" s="18" t="s">
        <v>165</v>
      </c>
      <c r="B17" s="18" t="s">
        <v>166</v>
      </c>
      <c r="C17" s="18" t="s">
        <v>167</v>
      </c>
      <c r="D17" s="18" t="s">
        <v>178</v>
      </c>
      <c r="E17" s="18" t="s">
        <v>169</v>
      </c>
      <c r="F17" s="18" t="s">
        <v>175</v>
      </c>
      <c r="G17" s="18" t="s">
        <v>170</v>
      </c>
      <c r="H17" s="18" t="s">
        <v>163</v>
      </c>
      <c r="I17" s="16"/>
      <c r="J17" s="16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ht="15.75">
      <c r="A18" s="16">
        <v>0</v>
      </c>
      <c r="B18" s="16">
        <v>0.5</v>
      </c>
      <c r="C18" s="16">
        <f>A18+(B18-A18)/2</f>
        <v>0.25</v>
      </c>
      <c r="D18" s="13">
        <v>194</v>
      </c>
      <c r="E18" s="13">
        <v>54</v>
      </c>
      <c r="F18" s="13">
        <v>0.9</v>
      </c>
      <c r="G18" s="16">
        <f>1000*(E18/(1+0.0008*F18))/(E18/(1+0.0008*F18)+D18/(0.917))</f>
        <v>203.2277414773054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ht="15.75">
      <c r="A19" s="16">
        <v>0.05</v>
      </c>
      <c r="B19" s="16">
        <v>0.1</v>
      </c>
      <c r="C19" s="16">
        <f>A19+(B19-A19)/2</f>
        <v>0.07500000000000001</v>
      </c>
      <c r="D19" s="13">
        <v>168</v>
      </c>
      <c r="E19" s="13">
        <v>67</v>
      </c>
      <c r="F19" s="13">
        <v>0.3</v>
      </c>
      <c r="G19" s="16">
        <f>1000*(E19/(1+0.0008*F19))/(E19/(1+0.0008*F19)+D19/(0.917))</f>
        <v>267.7321860636505</v>
      </c>
      <c r="H19" s="2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15.75">
      <c r="A20" s="16">
        <v>0.1</v>
      </c>
      <c r="B20" s="16">
        <v>0.15</v>
      </c>
      <c r="C20" s="16">
        <f>A20+(B20-A20)/2</f>
        <v>0.125</v>
      </c>
      <c r="D20" s="13">
        <v>214</v>
      </c>
      <c r="E20" s="13">
        <v>73</v>
      </c>
      <c r="F20" s="13">
        <v>2</v>
      </c>
      <c r="G20" s="16">
        <f>1000*(E20/(1+0.0008*F20))/(E20/(1+0.0008*F20)+D20/(0.917))</f>
        <v>237.98418250063813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15.75">
      <c r="A21" s="16">
        <v>0.15</v>
      </c>
      <c r="B21" s="16">
        <v>0.2</v>
      </c>
      <c r="C21" s="16">
        <f>A21+(B21-A21)/2</f>
        <v>0.175</v>
      </c>
      <c r="D21" s="13">
        <v>216</v>
      </c>
      <c r="E21" s="13">
        <v>74</v>
      </c>
      <c r="F21" s="13">
        <v>9.5</v>
      </c>
      <c r="G21" s="16">
        <f>1000*(E21/(1+0.0008*F21))/(E21/(1+0.0008*F21)+D21/(0.917))</f>
        <v>237.68159394969382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15.75">
      <c r="A23" s="18" t="s">
        <v>51</v>
      </c>
      <c r="B23" s="18" t="s">
        <v>248</v>
      </c>
      <c r="C23" s="16" t="s">
        <v>118</v>
      </c>
      <c r="D23" s="16" t="s">
        <v>234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t="15.75">
      <c r="A24" s="18" t="s">
        <v>165</v>
      </c>
      <c r="B24" s="18" t="s">
        <v>166</v>
      </c>
      <c r="C24" s="18" t="s">
        <v>167</v>
      </c>
      <c r="D24" s="18" t="s">
        <v>178</v>
      </c>
      <c r="E24" s="18" t="s">
        <v>169</v>
      </c>
      <c r="F24" s="18" t="s">
        <v>175</v>
      </c>
      <c r="G24" s="18" t="s">
        <v>170</v>
      </c>
      <c r="H24" s="18" t="s">
        <v>163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ht="75">
      <c r="A25" s="16">
        <v>0</v>
      </c>
      <c r="B25" s="16">
        <v>0.5</v>
      </c>
      <c r="C25" s="16">
        <f>A25+(B25-A25)/2</f>
        <v>0.25</v>
      </c>
      <c r="D25" s="25">
        <v>134</v>
      </c>
      <c r="E25" s="25">
        <v>38</v>
      </c>
      <c r="F25" s="16"/>
      <c r="G25" s="16">
        <f>1000*(E25/(1+0.0008*F25))/(E25/(1+0.0008*F25)+D25/(0.917))</f>
        <v>206.3774089999171</v>
      </c>
      <c r="H25" s="25" t="s">
        <v>130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15">
      <c r="A26" s="16">
        <v>0.05</v>
      </c>
      <c r="B26" s="16">
        <v>0.1</v>
      </c>
      <c r="C26" s="16">
        <f>A26+(B26-A26)/2</f>
        <v>0.07500000000000001</v>
      </c>
      <c r="D26" s="25">
        <v>131</v>
      </c>
      <c r="E26" s="25">
        <v>48</v>
      </c>
      <c r="F26" s="25">
        <v>3.3</v>
      </c>
      <c r="G26" s="16">
        <f>1000*(E26/(1+0.0008*F26))/(E26/(1+0.0008*F26)+D26/(0.917))</f>
        <v>251.00101595649315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ht="15">
      <c r="A27" s="16">
        <v>0.1</v>
      </c>
      <c r="B27" s="16">
        <v>0.15</v>
      </c>
      <c r="C27" s="16">
        <f>A27+(B27-A27)/2</f>
        <v>0.125</v>
      </c>
      <c r="D27" s="25">
        <v>181</v>
      </c>
      <c r="E27" s="25">
        <v>58</v>
      </c>
      <c r="F27" s="25">
        <v>12.5</v>
      </c>
      <c r="G27" s="16">
        <f>1000*(E27/(1+0.0008*F27))/(E27/(1+0.0008*F27)+D27/(0.917))</f>
        <v>225.36822658011155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ht="75">
      <c r="A28" s="16">
        <v>0.15</v>
      </c>
      <c r="B28" s="16">
        <v>0.2</v>
      </c>
      <c r="C28" s="16">
        <f>A28+(B28-A28)/2</f>
        <v>0.175</v>
      </c>
      <c r="D28" s="25">
        <v>201</v>
      </c>
      <c r="E28" s="25">
        <v>42</v>
      </c>
      <c r="F28" s="16"/>
      <c r="G28" s="16">
        <f>1000*(E28/(1+0.0008*F28))/(E28/(1+0.0008*F28)+D28/(0.917))</f>
        <v>160.80062125804758</v>
      </c>
      <c r="H28" s="25" t="s">
        <v>130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38" s="1" customFormat="1" ht="15.75">
      <c r="A30" s="18" t="s">
        <v>171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6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1:38" s="1" customFormat="1" ht="15.75">
      <c r="A31" s="18" t="s">
        <v>165</v>
      </c>
      <c r="B31" s="18" t="s">
        <v>166</v>
      </c>
      <c r="C31" s="18" t="s">
        <v>167</v>
      </c>
      <c r="D31" s="18" t="s">
        <v>172</v>
      </c>
      <c r="E31" s="18" t="s">
        <v>173</v>
      </c>
      <c r="F31" s="18" t="s">
        <v>175</v>
      </c>
      <c r="G31" s="18" t="s">
        <v>168</v>
      </c>
      <c r="H31" s="18" t="s">
        <v>174</v>
      </c>
      <c r="I31" s="18" t="s">
        <v>163</v>
      </c>
      <c r="J31" s="18"/>
      <c r="K31" s="18"/>
      <c r="L31" s="16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</row>
    <row r="32" spans="1:38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s="1" customFormat="1" ht="15.75">
      <c r="A33" s="18" t="s">
        <v>176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</row>
    <row r="34" spans="1:38" s="1" customFormat="1" ht="15.75">
      <c r="A34" s="18" t="s">
        <v>184</v>
      </c>
      <c r="B34" s="1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</row>
    <row r="35" spans="1:38" s="1" customFormat="1" ht="15.75">
      <c r="A35" s="18" t="s">
        <v>183</v>
      </c>
      <c r="B35" s="16" t="s">
        <v>153</v>
      </c>
      <c r="C35" s="18"/>
      <c r="D35" s="18"/>
      <c r="E35" s="18"/>
      <c r="F35" s="18"/>
      <c r="G35" s="18"/>
      <c r="H35" s="18"/>
      <c r="I35" s="16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</row>
    <row r="36" spans="1:38" ht="15.75">
      <c r="A36" s="18" t="s">
        <v>187</v>
      </c>
      <c r="B36" s="16">
        <v>0.01</v>
      </c>
      <c r="C36" s="16">
        <v>0.031000000000000003</v>
      </c>
      <c r="D36" s="16">
        <v>0.046</v>
      </c>
      <c r="E36" s="16">
        <v>0.055</v>
      </c>
      <c r="F36" s="16">
        <v>0.055</v>
      </c>
      <c r="G36" s="16">
        <v>0.063</v>
      </c>
      <c r="H36" s="16">
        <v>0.06</v>
      </c>
      <c r="I36" s="16">
        <v>0.07</v>
      </c>
      <c r="J36" s="16">
        <v>0.06</v>
      </c>
      <c r="K36" s="16">
        <v>0.045</v>
      </c>
      <c r="L36" s="16">
        <v>0.05</v>
      </c>
      <c r="M36" s="16">
        <v>0.054000000000000006</v>
      </c>
      <c r="N36" s="16">
        <v>0.035</v>
      </c>
      <c r="O36" s="16">
        <v>0.039</v>
      </c>
      <c r="P36" s="16">
        <v>0.018000000000000002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1:38" ht="15.75">
      <c r="A37" s="18" t="s">
        <v>46</v>
      </c>
      <c r="B37" s="16">
        <v>0.016</v>
      </c>
      <c r="C37" s="16">
        <v>0.044000000000000004</v>
      </c>
      <c r="D37" s="16">
        <v>0.05</v>
      </c>
      <c r="E37" s="16">
        <v>0.05</v>
      </c>
      <c r="F37" s="16">
        <v>0.065</v>
      </c>
      <c r="G37" s="16">
        <v>0.065</v>
      </c>
      <c r="H37" s="16">
        <v>0.05</v>
      </c>
      <c r="I37" s="16">
        <v>0.02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5.75">
      <c r="A38" s="18" t="s">
        <v>221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15.75">
      <c r="A39" s="18" t="s">
        <v>222</v>
      </c>
      <c r="B39" s="16"/>
      <c r="C39" s="16"/>
      <c r="D39" s="16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:38" ht="15.75">
      <c r="A40" s="18" t="s">
        <v>185</v>
      </c>
      <c r="B40" s="16">
        <v>1.6</v>
      </c>
      <c r="C40" s="16"/>
      <c r="D40" s="16"/>
      <c r="E40" s="13"/>
      <c r="F40" s="16"/>
      <c r="G40" s="13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ht="15.75">
      <c r="A41" s="18" t="s">
        <v>186</v>
      </c>
      <c r="B41" s="16">
        <v>-3.2597520081524998</v>
      </c>
      <c r="C41" s="16"/>
      <c r="D41" s="16"/>
      <c r="E41" s="13"/>
      <c r="F41" s="16"/>
      <c r="G41" s="13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ht="15.75">
      <c r="A42" s="16"/>
      <c r="B42" s="16"/>
      <c r="C42" s="16"/>
      <c r="D42" s="16"/>
      <c r="E42" s="13"/>
      <c r="F42" s="16"/>
      <c r="G42" s="13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ht="15.75">
      <c r="A43" s="18" t="s">
        <v>47</v>
      </c>
      <c r="B43" s="16"/>
      <c r="C43" s="16"/>
      <c r="D43" s="16"/>
      <c r="E43" s="13"/>
      <c r="F43" s="16"/>
      <c r="G43" s="13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15.75">
      <c r="A44" s="18" t="s">
        <v>183</v>
      </c>
      <c r="B44" s="16"/>
      <c r="C44" s="16"/>
      <c r="D44" s="16"/>
      <c r="E44" s="13"/>
      <c r="F44" s="16"/>
      <c r="G44" s="13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ht="15.75">
      <c r="A45" s="18" t="s">
        <v>187</v>
      </c>
      <c r="B45" s="16"/>
      <c r="C45" s="16"/>
      <c r="D45" s="16"/>
      <c r="E45" s="13"/>
      <c r="F45" s="16"/>
      <c r="G45" s="13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ht="15.75">
      <c r="A46" s="18" t="s">
        <v>46</v>
      </c>
      <c r="B46" s="16"/>
      <c r="C46" s="16"/>
      <c r="D46" s="16"/>
      <c r="E46" s="13"/>
      <c r="F46" s="16"/>
      <c r="G46" s="13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15.75">
      <c r="A47" s="18" t="s">
        <v>221</v>
      </c>
      <c r="B47" s="16"/>
      <c r="C47" s="16"/>
      <c r="D47" s="16"/>
      <c r="E47" s="13"/>
      <c r="F47" s="16"/>
      <c r="G47" s="13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15.75">
      <c r="A48" s="18" t="s">
        <v>222</v>
      </c>
      <c r="B48" s="16"/>
      <c r="C48" s="16"/>
      <c r="D48" s="16"/>
      <c r="E48" s="13"/>
      <c r="F48" s="16"/>
      <c r="G48" s="13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ht="15.75">
      <c r="A49" s="18" t="s">
        <v>185</v>
      </c>
      <c r="B49" s="16"/>
      <c r="C49" s="16"/>
      <c r="D49" s="16"/>
      <c r="E49" s="13"/>
      <c r="F49" s="16"/>
      <c r="G49" s="13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15.75">
      <c r="A50" s="18" t="s">
        <v>186</v>
      </c>
      <c r="B50" s="16">
        <v>-3.37138946169524</v>
      </c>
      <c r="C50" s="16"/>
      <c r="D50" s="16"/>
      <c r="E50" s="13"/>
      <c r="F50" s="16"/>
      <c r="G50" s="13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ht="15.75">
      <c r="A51" s="18"/>
      <c r="B51" s="16"/>
      <c r="C51" s="16"/>
      <c r="D51" s="16"/>
      <c r="E51" s="13"/>
      <c r="F51" s="16"/>
      <c r="G51" s="13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ht="15.75">
      <c r="A52" s="18" t="s">
        <v>48</v>
      </c>
      <c r="B52" s="16"/>
      <c r="C52" s="16"/>
      <c r="D52" s="16"/>
      <c r="E52" s="13"/>
      <c r="F52" s="16"/>
      <c r="G52" s="13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15.75">
      <c r="A53" s="18" t="s">
        <v>183</v>
      </c>
      <c r="B53" s="16" t="s">
        <v>150</v>
      </c>
      <c r="C53" s="16"/>
      <c r="D53" s="16"/>
      <c r="E53" s="13"/>
      <c r="F53" s="16"/>
      <c r="G53" s="13"/>
      <c r="H53" s="16"/>
      <c r="I53" s="18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15.75">
      <c r="A54" s="18" t="s">
        <v>185</v>
      </c>
      <c r="B54" s="16">
        <v>1.9</v>
      </c>
      <c r="C54" s="16">
        <v>3.2</v>
      </c>
      <c r="D54" s="16">
        <v>2.1</v>
      </c>
      <c r="E54" s="13">
        <v>2.1</v>
      </c>
      <c r="F54" s="16">
        <v>2.5</v>
      </c>
      <c r="G54" s="13">
        <v>4.2</v>
      </c>
      <c r="H54" s="16">
        <v>3</v>
      </c>
      <c r="I54" s="18">
        <v>5</v>
      </c>
      <c r="J54" s="16">
        <v>1.9</v>
      </c>
      <c r="K54" s="16">
        <v>2</v>
      </c>
      <c r="L54" s="16">
        <v>1.9</v>
      </c>
      <c r="M54" s="16">
        <v>4.5</v>
      </c>
      <c r="N54" s="16">
        <v>1.5</v>
      </c>
      <c r="O54" s="16">
        <v>1.7</v>
      </c>
      <c r="P54" s="16">
        <v>1.2</v>
      </c>
      <c r="Q54" s="16">
        <v>1.2</v>
      </c>
      <c r="R54" s="16">
        <v>2.3</v>
      </c>
      <c r="S54" s="16">
        <v>5.3</v>
      </c>
      <c r="T54" s="16">
        <v>0.6</v>
      </c>
      <c r="U54" s="16">
        <v>0.6</v>
      </c>
      <c r="V54" s="16">
        <v>1.4</v>
      </c>
      <c r="W54" s="16">
        <v>8.6</v>
      </c>
      <c r="X54" s="16">
        <v>2.4</v>
      </c>
      <c r="Y54" s="16">
        <v>7.7</v>
      </c>
      <c r="Z54" s="16">
        <v>0.6</v>
      </c>
      <c r="AA54" s="16">
        <v>0.6</v>
      </c>
      <c r="AB54" s="16">
        <v>3</v>
      </c>
      <c r="AC54" s="16">
        <v>7.1</v>
      </c>
      <c r="AD54" s="16">
        <v>1.4</v>
      </c>
      <c r="AE54" s="16">
        <v>5.7</v>
      </c>
      <c r="AF54" s="16">
        <v>1.5</v>
      </c>
      <c r="AG54" s="16">
        <v>1.5</v>
      </c>
      <c r="AH54" s="16">
        <v>1.2</v>
      </c>
      <c r="AI54" s="16">
        <v>1.2</v>
      </c>
      <c r="AJ54" s="16">
        <v>1.5</v>
      </c>
      <c r="AK54" s="16">
        <v>1.5</v>
      </c>
      <c r="AL54" s="16"/>
    </row>
    <row r="55" spans="1:38" ht="15.75">
      <c r="A55" s="18" t="s">
        <v>186</v>
      </c>
      <c r="B55" s="16"/>
      <c r="C55" s="16"/>
      <c r="D55" s="16"/>
      <c r="E55" s="13"/>
      <c r="F55" s="16"/>
      <c r="G55" s="16"/>
      <c r="H55" s="16"/>
      <c r="I55" s="18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15.75">
      <c r="A56" s="16"/>
      <c r="B56" s="16"/>
      <c r="C56" s="16"/>
      <c r="D56" s="16"/>
      <c r="E56" s="13"/>
      <c r="F56" s="16"/>
      <c r="G56" s="16"/>
      <c r="H56" s="16"/>
      <c r="I56" s="18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9" ht="12.75">
      <c r="A57" s="1"/>
      <c r="E57" s="10"/>
      <c r="I57" s="1"/>
    </row>
    <row r="58" ht="12">
      <c r="A58" s="1"/>
    </row>
    <row r="59" ht="12">
      <c r="A59" s="1"/>
    </row>
    <row r="60" ht="12">
      <c r="A60" s="1"/>
    </row>
    <row r="61" spans="1:2" ht="12">
      <c r="A61" s="1"/>
      <c r="B61" s="7"/>
    </row>
    <row r="62" ht="12">
      <c r="A62" s="1"/>
    </row>
  </sheetData>
  <printOptions/>
  <pageMargins left="0.75" right="0.75" top="1" bottom="1" header="0.5" footer="0.5"/>
  <pageSetup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A96"/>
  <sheetViews>
    <sheetView zoomScale="75" zoomScaleNormal="75" workbookViewId="0" topLeftCell="A1">
      <selection activeCell="U26" sqref="U26"/>
    </sheetView>
  </sheetViews>
  <sheetFormatPr defaultColWidth="9.00390625" defaultRowHeight="12"/>
  <cols>
    <col min="1" max="1" width="22.125" style="0" customWidth="1"/>
    <col min="2" max="2" width="15.375" style="0" customWidth="1"/>
    <col min="3" max="16384" width="11.375" style="0" customWidth="1"/>
  </cols>
  <sheetData>
    <row r="1" spans="1:53" s="2" customFormat="1" ht="15">
      <c r="A1" s="16" t="s">
        <v>179</v>
      </c>
      <c r="B1" s="17">
        <v>35236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:53" ht="15">
      <c r="A2" s="16" t="s">
        <v>180</v>
      </c>
      <c r="B2" s="16" t="s">
        <v>69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3" ht="15">
      <c r="A3" s="16" t="s">
        <v>181</v>
      </c>
      <c r="B3" s="16">
        <v>71.3273</v>
      </c>
      <c r="C3" s="16">
        <v>-156.7022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3" ht="15">
      <c r="A4" s="16" t="s">
        <v>57</v>
      </c>
      <c r="B4" s="16">
        <v>0.01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3" ht="15">
      <c r="A5" s="16" t="s">
        <v>58</v>
      </c>
      <c r="B5" s="16"/>
      <c r="C5" s="16"/>
      <c r="D5" s="2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3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ht="15">
      <c r="A7" s="16" t="s">
        <v>182</v>
      </c>
      <c r="B7" s="16">
        <v>1.9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</row>
    <row r="8" spans="1:53" ht="15">
      <c r="A8" s="16" t="s">
        <v>183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1:53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53" ht="15.75">
      <c r="A10" s="18" t="s">
        <v>51</v>
      </c>
      <c r="B10" s="18" t="s">
        <v>237</v>
      </c>
      <c r="C10" s="16" t="s">
        <v>53</v>
      </c>
      <c r="D10" s="19" t="s">
        <v>183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3" s="1" customFormat="1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3" ht="15.75">
      <c r="A12" s="16">
        <v>0.05</v>
      </c>
      <c r="B12" s="13">
        <v>0</v>
      </c>
      <c r="C12" s="13"/>
      <c r="D12" s="16"/>
      <c r="E12" s="16">
        <v>0</v>
      </c>
      <c r="F12" s="16">
        <f aca="true" t="shared" si="0" ref="F12:F19">E13</f>
        <v>0.05</v>
      </c>
      <c r="G12" s="16">
        <f aca="true" t="shared" si="1" ref="G12:G23">E12+(F12-E12)/2</f>
        <v>0.025</v>
      </c>
      <c r="H12" s="25">
        <v>0.6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ht="15.75">
      <c r="A13" s="16">
        <v>0.1</v>
      </c>
      <c r="B13" s="13">
        <v>-0.2</v>
      </c>
      <c r="C13" s="25" t="s">
        <v>236</v>
      </c>
      <c r="D13" s="16"/>
      <c r="E13" s="16">
        <v>0.05</v>
      </c>
      <c r="F13" s="16">
        <f t="shared" si="0"/>
        <v>0.1</v>
      </c>
      <c r="G13" s="16">
        <f t="shared" si="1"/>
        <v>0.07500000000000001</v>
      </c>
      <c r="H13" s="25">
        <v>0.6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53" ht="15.75">
      <c r="A14" s="16">
        <v>0.15</v>
      </c>
      <c r="B14" s="13">
        <v>-0.4</v>
      </c>
      <c r="C14" s="13"/>
      <c r="D14" s="16"/>
      <c r="E14" s="16">
        <v>0.1</v>
      </c>
      <c r="F14" s="16">
        <f t="shared" si="0"/>
        <v>0.15</v>
      </c>
      <c r="G14" s="16">
        <f t="shared" si="1"/>
        <v>0.125</v>
      </c>
      <c r="H14" s="25">
        <v>2.3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3" ht="15.75">
      <c r="A15" s="16">
        <v>0.2</v>
      </c>
      <c r="B15" s="13">
        <v>-0.7</v>
      </c>
      <c r="C15" s="13"/>
      <c r="D15" s="16"/>
      <c r="E15" s="16">
        <v>0.15</v>
      </c>
      <c r="F15" s="16">
        <f t="shared" si="0"/>
        <v>0.2</v>
      </c>
      <c r="G15" s="16">
        <f t="shared" si="1"/>
        <v>0.175</v>
      </c>
      <c r="H15" s="25">
        <v>2.9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1:53" ht="15.75">
      <c r="A16" s="16">
        <v>0.25</v>
      </c>
      <c r="B16" s="13">
        <v>-0.9</v>
      </c>
      <c r="C16" s="13"/>
      <c r="D16" s="16"/>
      <c r="E16" s="16">
        <v>0.2</v>
      </c>
      <c r="F16" s="16">
        <f t="shared" si="0"/>
        <v>0.25</v>
      </c>
      <c r="G16" s="16">
        <f t="shared" si="1"/>
        <v>0.225</v>
      </c>
      <c r="H16" s="25">
        <v>3.8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1:53" ht="15.75">
      <c r="A17" s="16">
        <v>0.3</v>
      </c>
      <c r="B17" s="13">
        <v>-1</v>
      </c>
      <c r="C17" s="13"/>
      <c r="D17" s="16"/>
      <c r="E17" s="16">
        <v>0.25</v>
      </c>
      <c r="F17" s="16">
        <f t="shared" si="0"/>
        <v>0.3</v>
      </c>
      <c r="G17" s="16">
        <f t="shared" si="1"/>
        <v>0.275</v>
      </c>
      <c r="H17" s="25">
        <v>3.7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ht="15.75">
      <c r="A18" s="16">
        <v>0.35</v>
      </c>
      <c r="B18" s="25">
        <v>-1.2</v>
      </c>
      <c r="C18" s="13"/>
      <c r="D18" s="16"/>
      <c r="E18" s="16">
        <v>0.3</v>
      </c>
      <c r="F18" s="16">
        <f t="shared" si="0"/>
        <v>0.35</v>
      </c>
      <c r="G18" s="16">
        <f t="shared" si="1"/>
        <v>0.32499999999999996</v>
      </c>
      <c r="H18" s="25">
        <v>3.6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</row>
    <row r="19" spans="1:53" ht="15.75">
      <c r="A19" s="16">
        <v>0.4</v>
      </c>
      <c r="B19" s="13">
        <v>-1.2</v>
      </c>
      <c r="C19" s="13"/>
      <c r="D19" s="16"/>
      <c r="E19" s="16">
        <v>0.35</v>
      </c>
      <c r="F19" s="16">
        <f t="shared" si="0"/>
        <v>0.4</v>
      </c>
      <c r="G19" s="16">
        <f t="shared" si="1"/>
        <v>0.375</v>
      </c>
      <c r="H19" s="25">
        <v>4.1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</row>
    <row r="20" spans="1:53" ht="15.75">
      <c r="A20" s="16">
        <v>0.45</v>
      </c>
      <c r="B20" s="13">
        <v>-1.4</v>
      </c>
      <c r="C20" s="13"/>
      <c r="D20" s="16"/>
      <c r="E20" s="16">
        <v>0.4</v>
      </c>
      <c r="F20" s="16">
        <v>0.45</v>
      </c>
      <c r="G20" s="16">
        <f t="shared" si="1"/>
        <v>0.42500000000000004</v>
      </c>
      <c r="H20" s="25">
        <v>4.3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</row>
    <row r="21" spans="1:53" ht="15.75">
      <c r="A21" s="16">
        <v>0.5</v>
      </c>
      <c r="B21" s="13">
        <v>-1.3</v>
      </c>
      <c r="C21" s="13"/>
      <c r="D21" s="16"/>
      <c r="E21" s="16">
        <v>0.45</v>
      </c>
      <c r="F21" s="16">
        <v>0.5</v>
      </c>
      <c r="G21" s="16">
        <f t="shared" si="1"/>
        <v>0.475</v>
      </c>
      <c r="H21" s="25">
        <v>4.5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</row>
    <row r="22" spans="1:53" ht="15.75">
      <c r="A22" s="16">
        <v>0.55</v>
      </c>
      <c r="B22" s="13">
        <v>-1.5</v>
      </c>
      <c r="C22" s="13"/>
      <c r="D22" s="16"/>
      <c r="E22" s="16">
        <v>0.5</v>
      </c>
      <c r="F22" s="16">
        <v>0.55</v>
      </c>
      <c r="G22" s="16">
        <f t="shared" si="1"/>
        <v>0.525</v>
      </c>
      <c r="H22" s="25">
        <v>4.4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1:53" ht="15.75">
      <c r="A23" s="16"/>
      <c r="B23" s="13"/>
      <c r="C23" s="13"/>
      <c r="D23" s="16"/>
      <c r="E23" s="16">
        <v>0.55</v>
      </c>
      <c r="F23" s="16">
        <v>0.6</v>
      </c>
      <c r="G23" s="16">
        <f t="shared" si="1"/>
        <v>0.575</v>
      </c>
      <c r="H23" s="25">
        <v>3.8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53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1:53" ht="15.75">
      <c r="A25" s="18" t="s">
        <v>51</v>
      </c>
      <c r="B25" s="18" t="s">
        <v>238</v>
      </c>
      <c r="C25" s="16" t="s">
        <v>124</v>
      </c>
      <c r="D25" s="19" t="s">
        <v>240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1:53" ht="15.75">
      <c r="A26" s="18" t="s">
        <v>159</v>
      </c>
      <c r="B26" s="18" t="s">
        <v>172</v>
      </c>
      <c r="C26" s="18" t="s">
        <v>163</v>
      </c>
      <c r="D26" s="18"/>
      <c r="E26" s="18" t="s">
        <v>165</v>
      </c>
      <c r="F26" s="18" t="s">
        <v>166</v>
      </c>
      <c r="G26" s="18" t="s">
        <v>167</v>
      </c>
      <c r="H26" s="18" t="s">
        <v>164</v>
      </c>
      <c r="I26" s="18" t="s">
        <v>168</v>
      </c>
      <c r="J26" s="18" t="s">
        <v>163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53" ht="15.75">
      <c r="A27" s="16">
        <v>0.05</v>
      </c>
      <c r="B27" s="25">
        <v>-0.2</v>
      </c>
      <c r="C27" s="13"/>
      <c r="D27" s="16"/>
      <c r="E27" s="16">
        <v>0</v>
      </c>
      <c r="F27" s="16">
        <v>0.05</v>
      </c>
      <c r="G27" s="16">
        <f aca="true" t="shared" si="2" ref="G27:G37">E27+(F27-E27)/2</f>
        <v>0.025</v>
      </c>
      <c r="H27" s="25">
        <v>1.3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</row>
    <row r="28" spans="1:53" ht="15.75">
      <c r="A28" s="16">
        <v>0.1</v>
      </c>
      <c r="B28" s="25">
        <v>-0.3</v>
      </c>
      <c r="C28" s="13"/>
      <c r="D28" s="16"/>
      <c r="E28" s="16">
        <v>0.05</v>
      </c>
      <c r="F28" s="16">
        <v>0.1</v>
      </c>
      <c r="G28" s="16">
        <f t="shared" si="2"/>
        <v>0.07500000000000001</v>
      </c>
      <c r="H28" s="25">
        <v>1.4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ht="30">
      <c r="A29" s="16">
        <v>0.15</v>
      </c>
      <c r="B29" s="25">
        <v>-0.4</v>
      </c>
      <c r="C29" s="25" t="s">
        <v>239</v>
      </c>
      <c r="D29" s="16"/>
      <c r="E29" s="16">
        <v>0.1</v>
      </c>
      <c r="F29" s="16">
        <v>0.15</v>
      </c>
      <c r="G29" s="16">
        <f t="shared" si="2"/>
        <v>0.125</v>
      </c>
      <c r="H29" s="25">
        <v>1.3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ht="15.75">
      <c r="A30" s="16">
        <v>0.2</v>
      </c>
      <c r="B30" s="25">
        <v>-0.4</v>
      </c>
      <c r="C30" s="13"/>
      <c r="D30" s="16"/>
      <c r="E30" s="16">
        <v>0.15</v>
      </c>
      <c r="F30" s="16">
        <v>0.2</v>
      </c>
      <c r="G30" s="16">
        <f t="shared" si="2"/>
        <v>0.175</v>
      </c>
      <c r="H30" s="25">
        <v>1.5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ht="15.75">
      <c r="A31" s="16">
        <v>0.25</v>
      </c>
      <c r="B31" s="25">
        <v>-0.4</v>
      </c>
      <c r="C31" s="13"/>
      <c r="D31" s="16"/>
      <c r="E31" s="16">
        <v>0.2</v>
      </c>
      <c r="F31" s="16">
        <v>0.25</v>
      </c>
      <c r="G31" s="16">
        <f t="shared" si="2"/>
        <v>0.225</v>
      </c>
      <c r="H31" s="25">
        <v>1.7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53" ht="30">
      <c r="A32" s="16">
        <v>0.3</v>
      </c>
      <c r="B32" s="25">
        <v>-0.4</v>
      </c>
      <c r="C32" s="25" t="s">
        <v>241</v>
      </c>
      <c r="D32" s="16"/>
      <c r="E32" s="16">
        <v>0.25</v>
      </c>
      <c r="F32" s="16">
        <v>0.3</v>
      </c>
      <c r="G32" s="16">
        <f t="shared" si="2"/>
        <v>0.275</v>
      </c>
      <c r="H32" s="25">
        <v>1.7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</row>
    <row r="33" spans="1:53" ht="15">
      <c r="A33" s="16">
        <v>0.35</v>
      </c>
      <c r="B33" s="25">
        <v>-0.5</v>
      </c>
      <c r="C33" s="16"/>
      <c r="D33" s="16"/>
      <c r="E33" s="16">
        <v>0.3</v>
      </c>
      <c r="F33" s="16">
        <v>0.35</v>
      </c>
      <c r="G33" s="16">
        <f t="shared" si="2"/>
        <v>0.32499999999999996</v>
      </c>
      <c r="H33" s="25">
        <v>2.1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</row>
    <row r="34" spans="1:53" ht="15">
      <c r="A34" s="16">
        <v>0.4</v>
      </c>
      <c r="B34" s="25">
        <v>-0.5</v>
      </c>
      <c r="C34" s="16"/>
      <c r="D34" s="16"/>
      <c r="E34" s="16">
        <v>0.35</v>
      </c>
      <c r="F34" s="16">
        <v>0.4</v>
      </c>
      <c r="G34" s="16">
        <f t="shared" si="2"/>
        <v>0.375</v>
      </c>
      <c r="H34" s="25">
        <v>2.3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</row>
    <row r="35" spans="1:53" ht="15">
      <c r="A35" s="16">
        <v>0.45</v>
      </c>
      <c r="B35" s="25">
        <v>-0.6</v>
      </c>
      <c r="C35" s="16"/>
      <c r="D35" s="16"/>
      <c r="E35" s="16">
        <v>0.4</v>
      </c>
      <c r="F35" s="16">
        <v>0.45</v>
      </c>
      <c r="G35" s="16">
        <f t="shared" si="2"/>
        <v>0.42500000000000004</v>
      </c>
      <c r="H35" s="25">
        <v>2.4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</row>
    <row r="36" spans="1:53" ht="15">
      <c r="A36" s="16">
        <v>0.5</v>
      </c>
      <c r="B36" s="25">
        <v>-0.6</v>
      </c>
      <c r="C36" s="16"/>
      <c r="D36" s="16"/>
      <c r="E36" s="16">
        <v>0.45</v>
      </c>
      <c r="F36" s="16">
        <v>0.5</v>
      </c>
      <c r="G36" s="16">
        <f t="shared" si="2"/>
        <v>0.475</v>
      </c>
      <c r="H36" s="25">
        <v>2.7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</row>
    <row r="37" spans="1:53" ht="15.75">
      <c r="A37" s="16"/>
      <c r="B37" s="13"/>
      <c r="C37" s="16"/>
      <c r="D37" s="16"/>
      <c r="E37" s="16">
        <v>0.5</v>
      </c>
      <c r="F37" s="16">
        <v>0.55</v>
      </c>
      <c r="G37" s="16">
        <f t="shared" si="2"/>
        <v>0.525</v>
      </c>
      <c r="H37" s="25">
        <v>2.4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</row>
    <row r="38" spans="1:53" ht="15.75">
      <c r="A38" s="16"/>
      <c r="B38" s="13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</row>
    <row r="39" spans="1:53" ht="15.75">
      <c r="A39" s="18" t="s">
        <v>51</v>
      </c>
      <c r="B39" s="18" t="s">
        <v>237</v>
      </c>
      <c r="C39" s="16" t="s">
        <v>52</v>
      </c>
      <c r="D39" s="16" t="s">
        <v>183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</row>
    <row r="40" spans="1:53" s="1" customFormat="1" ht="15.75">
      <c r="A40" s="18" t="s">
        <v>165</v>
      </c>
      <c r="B40" s="18" t="s">
        <v>166</v>
      </c>
      <c r="C40" s="18" t="s">
        <v>167</v>
      </c>
      <c r="D40" s="18" t="s">
        <v>178</v>
      </c>
      <c r="E40" s="18" t="s">
        <v>169</v>
      </c>
      <c r="F40" s="18" t="s">
        <v>175</v>
      </c>
      <c r="G40" s="18" t="s">
        <v>170</v>
      </c>
      <c r="H40" s="18" t="s">
        <v>168</v>
      </c>
      <c r="I40" s="18" t="s">
        <v>163</v>
      </c>
      <c r="J40" s="16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</row>
    <row r="41" spans="1:53" ht="15">
      <c r="A41" s="16">
        <v>0</v>
      </c>
      <c r="B41" s="16">
        <v>0.5</v>
      </c>
      <c r="C41" s="16">
        <f>A41+(B41-A41)/2</f>
        <v>0.25</v>
      </c>
      <c r="D41" s="25">
        <v>146</v>
      </c>
      <c r="E41" s="25">
        <v>39</v>
      </c>
      <c r="F41" s="25">
        <v>1.5</v>
      </c>
      <c r="G41" s="16">
        <f>1000*(E41/(1+0.0008*F41))/(E41/(1+0.0008*F41)+D41/(0.917))</f>
        <v>196.56674629077344</v>
      </c>
      <c r="H41" s="16">
        <v>-2.0566470858191828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</row>
    <row r="42" spans="1:53" ht="15">
      <c r="A42" s="16">
        <v>0.05</v>
      </c>
      <c r="B42" s="16">
        <v>0.1</v>
      </c>
      <c r="C42" s="16">
        <f>A42+(B42-A42)/2</f>
        <v>0.07500000000000001</v>
      </c>
      <c r="D42" s="25">
        <v>151</v>
      </c>
      <c r="E42" s="25">
        <v>38</v>
      </c>
      <c r="F42" s="25">
        <v>2.1</v>
      </c>
      <c r="G42" s="16">
        <f>1000*(E42/(1+0.0008*F42))/(E42/(1+0.0008*F42)+D42/(0.917))</f>
        <v>187.24373948413026</v>
      </c>
      <c r="H42" s="16">
        <v>-1.1548591894965778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</row>
    <row r="43" spans="1:53" ht="15">
      <c r="A43" s="16">
        <v>0.1</v>
      </c>
      <c r="B43" s="16">
        <v>0.15</v>
      </c>
      <c r="C43" s="16">
        <f>A43+(B43-A43)/2</f>
        <v>0.125</v>
      </c>
      <c r="D43" s="25">
        <v>121</v>
      </c>
      <c r="E43" s="25">
        <v>46</v>
      </c>
      <c r="F43" s="25">
        <v>4.5</v>
      </c>
      <c r="G43" s="16">
        <f>1000*(E43/(1+0.0008*F43))/(E43/(1+0.0008*F43)+D43/(0.917))</f>
        <v>257.808450924595</v>
      </c>
      <c r="H43" s="16">
        <v>0.20877151465570565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</row>
    <row r="44" spans="1:53" ht="15">
      <c r="A44" s="16">
        <v>0.15</v>
      </c>
      <c r="B44" s="16">
        <v>0.2</v>
      </c>
      <c r="C44" s="16">
        <f>A44+(B44-A44)/2</f>
        <v>0.175</v>
      </c>
      <c r="D44" s="25">
        <v>124</v>
      </c>
      <c r="E44" s="25">
        <v>46</v>
      </c>
      <c r="F44" s="25">
        <v>8.3</v>
      </c>
      <c r="G44" s="16">
        <f>1000*(E44/(1+0.0008*F44))/(E44/(1+0.0008*F44)+D44/(0.917))</f>
        <v>252.57871962911847</v>
      </c>
      <c r="H44" s="16">
        <v>-1.4136504180218288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</row>
    <row r="45" spans="1:53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</row>
    <row r="46" spans="1:53" ht="15.75">
      <c r="A46" s="18" t="s">
        <v>51</v>
      </c>
      <c r="B46" s="18" t="s">
        <v>246</v>
      </c>
      <c r="C46" s="16" t="s">
        <v>118</v>
      </c>
      <c r="D46" s="16" t="s">
        <v>233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</row>
    <row r="47" spans="1:53" ht="15.75">
      <c r="A47" s="18" t="s">
        <v>165</v>
      </c>
      <c r="B47" s="18" t="s">
        <v>166</v>
      </c>
      <c r="C47" s="18" t="s">
        <v>167</v>
      </c>
      <c r="D47" s="18" t="s">
        <v>178</v>
      </c>
      <c r="E47" s="18" t="s">
        <v>169</v>
      </c>
      <c r="F47" s="18" t="s">
        <v>175</v>
      </c>
      <c r="G47" s="18" t="s">
        <v>170</v>
      </c>
      <c r="H47" s="18" t="s">
        <v>163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</row>
    <row r="48" spans="1:53" ht="15">
      <c r="A48" s="16">
        <v>0</v>
      </c>
      <c r="B48" s="16">
        <v>0.5</v>
      </c>
      <c r="C48" s="16">
        <f>A48+(B48-A48)/2</f>
        <v>0.25</v>
      </c>
      <c r="D48" s="25">
        <v>95</v>
      </c>
      <c r="E48" s="25">
        <v>48</v>
      </c>
      <c r="F48" s="25">
        <v>3.5</v>
      </c>
      <c r="G48" s="16">
        <f>1000*(E48/(1+0.0008*F48))/(E48/(1+0.0008*F48)+D48/(0.917))</f>
        <v>316.0207349119054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</row>
    <row r="49" spans="1:53" ht="15">
      <c r="A49" s="16">
        <v>0.05</v>
      </c>
      <c r="B49" s="16">
        <v>0.1</v>
      </c>
      <c r="C49" s="16">
        <f>A49+(B49-A49)/2</f>
        <v>0.07500000000000001</v>
      </c>
      <c r="D49" s="25">
        <v>96</v>
      </c>
      <c r="E49" s="25">
        <v>44</v>
      </c>
      <c r="F49" s="25">
        <v>4.1</v>
      </c>
      <c r="G49" s="16">
        <f>1000*(E49/(1+0.0008*F49))/(E49/(1+0.0008*F49)+D49/(0.917))</f>
        <v>295.23744853028126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</row>
    <row r="50" spans="1:53" ht="15">
      <c r="A50" s="16">
        <v>0.1</v>
      </c>
      <c r="B50" s="16">
        <v>0.15</v>
      </c>
      <c r="C50" s="16">
        <f>A50+(B50-A50)/2</f>
        <v>0.125</v>
      </c>
      <c r="D50" s="25">
        <v>145</v>
      </c>
      <c r="E50" s="25">
        <v>66</v>
      </c>
      <c r="F50" s="25">
        <v>5.1</v>
      </c>
      <c r="G50" s="16">
        <f>1000*(E50/(1+0.0008*F50))/(E50/(1+0.0008*F50)+D50/(0.917))</f>
        <v>293.6341900777047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</row>
    <row r="51" spans="1:53" ht="15">
      <c r="A51" s="16">
        <v>0.15</v>
      </c>
      <c r="B51" s="16">
        <v>0.2</v>
      </c>
      <c r="C51" s="16">
        <f>A51+(B51-A51)/2</f>
        <v>0.175</v>
      </c>
      <c r="D51" s="25">
        <v>154</v>
      </c>
      <c r="E51" s="25">
        <v>34</v>
      </c>
      <c r="F51" s="25">
        <v>7.1</v>
      </c>
      <c r="G51" s="16">
        <f>1000*(E51/(1+0.0008*F51))/(E51/(1+0.0008*F51)+D51/(0.917))</f>
        <v>167.57615798360808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</row>
    <row r="52" spans="1:53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</row>
    <row r="53" spans="1:53" s="1" customFormat="1" ht="15.75">
      <c r="A53" s="18" t="s">
        <v>171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6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</row>
    <row r="54" spans="1:53" s="1" customFormat="1" ht="15.75">
      <c r="A54" s="18" t="s">
        <v>165</v>
      </c>
      <c r="B54" s="18" t="s">
        <v>166</v>
      </c>
      <c r="C54" s="18" t="s">
        <v>167</v>
      </c>
      <c r="D54" s="18" t="s">
        <v>172</v>
      </c>
      <c r="E54" s="18" t="s">
        <v>173</v>
      </c>
      <c r="F54" s="18" t="s">
        <v>175</v>
      </c>
      <c r="G54" s="18" t="s">
        <v>168</v>
      </c>
      <c r="H54" s="18" t="s">
        <v>174</v>
      </c>
      <c r="I54" s="18" t="s">
        <v>163</v>
      </c>
      <c r="J54" s="18"/>
      <c r="K54" s="18"/>
      <c r="L54" s="16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</row>
    <row r="55" spans="1:53" ht="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</row>
    <row r="56" spans="1:53" s="1" customFormat="1" ht="15.75">
      <c r="A56" s="18" t="s">
        <v>176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</row>
    <row r="57" spans="1:53" s="1" customFormat="1" ht="15.75">
      <c r="A57" s="18" t="s">
        <v>184</v>
      </c>
      <c r="B57" s="16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</row>
    <row r="58" spans="1:53" s="1" customFormat="1" ht="15.75">
      <c r="A58" s="18" t="s">
        <v>183</v>
      </c>
      <c r="B58" s="16" t="s">
        <v>155</v>
      </c>
      <c r="C58" s="18"/>
      <c r="D58" s="18"/>
      <c r="E58" s="18"/>
      <c r="F58" s="18"/>
      <c r="G58" s="18"/>
      <c r="H58" s="18"/>
      <c r="I58" s="16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</row>
    <row r="59" spans="1:53" ht="15.75">
      <c r="A59" s="18" t="s">
        <v>187</v>
      </c>
      <c r="B59" s="16">
        <v>0.02</v>
      </c>
      <c r="C59" s="16">
        <v>0.02</v>
      </c>
      <c r="D59" s="16">
        <v>0.025</v>
      </c>
      <c r="E59" s="16">
        <v>0.04</v>
      </c>
      <c r="F59" s="16">
        <v>0.035</v>
      </c>
      <c r="G59" s="16">
        <v>0.045</v>
      </c>
      <c r="H59" s="16">
        <v>0.055999999999999994</v>
      </c>
      <c r="I59" s="16">
        <v>0.065</v>
      </c>
      <c r="J59" s="16">
        <v>0.07</v>
      </c>
      <c r="K59" s="16">
        <v>0.071</v>
      </c>
      <c r="L59" s="16">
        <v>0.06</v>
      </c>
      <c r="M59" s="16">
        <v>0.06</v>
      </c>
      <c r="N59" s="16">
        <v>0.06</v>
      </c>
      <c r="O59" s="16">
        <v>0.06</v>
      </c>
      <c r="P59" s="16">
        <v>0.055</v>
      </c>
      <c r="Q59" s="16">
        <v>0.053</v>
      </c>
      <c r="R59" s="16">
        <v>0.065</v>
      </c>
      <c r="S59" s="16">
        <v>0.055</v>
      </c>
      <c r="T59" s="16">
        <v>0.053</v>
      </c>
      <c r="U59" s="16">
        <v>0.065</v>
      </c>
      <c r="V59" s="16">
        <v>0.055</v>
      </c>
      <c r="W59" s="16">
        <v>0.045</v>
      </c>
      <c r="X59" s="16">
        <v>0.015</v>
      </c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</row>
    <row r="60" spans="1:53" ht="15.75">
      <c r="A60" s="18" t="s">
        <v>46</v>
      </c>
      <c r="B60" s="16">
        <v>0.035</v>
      </c>
      <c r="C60" s="16">
        <v>0.055</v>
      </c>
      <c r="D60" s="16">
        <v>0.055</v>
      </c>
      <c r="E60" s="16">
        <v>0.065</v>
      </c>
      <c r="F60" s="16">
        <v>0.063</v>
      </c>
      <c r="G60" s="16">
        <v>0.057999999999999996</v>
      </c>
      <c r="H60" s="16">
        <v>0.052000000000000005</v>
      </c>
      <c r="I60" s="16">
        <v>0.047</v>
      </c>
      <c r="J60" s="16">
        <v>0.02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</row>
    <row r="61" spans="1:53" ht="15.75">
      <c r="A61" s="18" t="s">
        <v>221</v>
      </c>
      <c r="B61" s="16">
        <f>AVERAGE(B59:W60)</f>
        <v>0.05106451612903225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</row>
    <row r="62" spans="1:53" ht="15.75">
      <c r="A62" s="18" t="s">
        <v>222</v>
      </c>
      <c r="B62" s="16">
        <f>STDEV(B59:W60)</f>
        <v>0.014669550058700912</v>
      </c>
      <c r="C62" s="16"/>
      <c r="D62" s="16"/>
      <c r="E62" s="13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</row>
    <row r="63" spans="1:53" ht="15.75">
      <c r="A63" s="18" t="s">
        <v>185</v>
      </c>
      <c r="B63" s="16">
        <v>1.6</v>
      </c>
      <c r="C63" s="16"/>
      <c r="D63" s="16"/>
      <c r="E63" s="13"/>
      <c r="F63" s="16"/>
      <c r="G63" s="25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</row>
    <row r="64" spans="1:53" ht="15.75">
      <c r="A64" s="18" t="s">
        <v>186</v>
      </c>
      <c r="B64" s="16">
        <v>-2.252024637333653</v>
      </c>
      <c r="C64" s="16"/>
      <c r="D64" s="16"/>
      <c r="E64" s="13"/>
      <c r="F64" s="16"/>
      <c r="G64" s="25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</row>
    <row r="65" spans="1:53" ht="15.75">
      <c r="A65" s="16"/>
      <c r="B65" s="16"/>
      <c r="C65" s="16"/>
      <c r="D65" s="16"/>
      <c r="E65" s="13"/>
      <c r="F65" s="16"/>
      <c r="G65" s="25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</row>
    <row r="66" spans="1:53" ht="15.75">
      <c r="A66" s="18" t="s">
        <v>47</v>
      </c>
      <c r="B66" s="16"/>
      <c r="C66" s="16"/>
      <c r="D66" s="16"/>
      <c r="E66" s="13"/>
      <c r="F66" s="16"/>
      <c r="G66" s="25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</row>
    <row r="67" spans="1:53" ht="15.75">
      <c r="A67" s="18" t="s">
        <v>183</v>
      </c>
      <c r="B67" s="16"/>
      <c r="C67" s="16"/>
      <c r="D67" s="16"/>
      <c r="E67" s="13"/>
      <c r="F67" s="16"/>
      <c r="G67" s="25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</row>
    <row r="68" spans="1:53" ht="15.75">
      <c r="A68" s="18" t="s">
        <v>187</v>
      </c>
      <c r="B68" s="16"/>
      <c r="C68" s="16"/>
      <c r="D68" s="16"/>
      <c r="E68" s="13"/>
      <c r="F68" s="16"/>
      <c r="G68" s="25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</row>
    <row r="69" spans="1:53" ht="15.75">
      <c r="A69" s="18" t="s">
        <v>46</v>
      </c>
      <c r="B69" s="16"/>
      <c r="C69" s="16"/>
      <c r="D69" s="16"/>
      <c r="E69" s="13"/>
      <c r="F69" s="16"/>
      <c r="G69" s="25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</row>
    <row r="70" spans="1:53" ht="15.75">
      <c r="A70" s="18" t="s">
        <v>221</v>
      </c>
      <c r="B70" s="16"/>
      <c r="C70" s="16"/>
      <c r="D70" s="16"/>
      <c r="E70" s="13"/>
      <c r="F70" s="16"/>
      <c r="G70" s="25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</row>
    <row r="71" spans="1:53" ht="15.75">
      <c r="A71" s="18" t="s">
        <v>222</v>
      </c>
      <c r="B71" s="16"/>
      <c r="C71" s="16"/>
      <c r="D71" s="16"/>
      <c r="E71" s="13"/>
      <c r="F71" s="16"/>
      <c r="G71" s="25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</row>
    <row r="72" spans="1:53" ht="15.75">
      <c r="A72" s="18" t="s">
        <v>185</v>
      </c>
      <c r="B72" s="16"/>
      <c r="C72" s="16"/>
      <c r="D72" s="16"/>
      <c r="E72" s="13"/>
      <c r="F72" s="16"/>
      <c r="G72" s="25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</row>
    <row r="73" spans="1:53" ht="15.75">
      <c r="A73" s="18" t="s">
        <v>186</v>
      </c>
      <c r="B73" s="16">
        <v>-2.968697218558926</v>
      </c>
      <c r="C73" s="16"/>
      <c r="D73" s="16"/>
      <c r="E73" s="13"/>
      <c r="F73" s="16"/>
      <c r="G73" s="25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</row>
    <row r="74" spans="1:53" ht="15.75">
      <c r="A74" s="18"/>
      <c r="B74" s="16"/>
      <c r="C74" s="16"/>
      <c r="D74" s="16"/>
      <c r="E74" s="13"/>
      <c r="F74" s="16"/>
      <c r="G74" s="25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</row>
    <row r="75" spans="1:53" ht="15.75">
      <c r="A75" s="18" t="s">
        <v>48</v>
      </c>
      <c r="B75" s="16"/>
      <c r="C75" s="16"/>
      <c r="D75" s="16"/>
      <c r="E75" s="13"/>
      <c r="F75" s="16"/>
      <c r="G75" s="25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</row>
    <row r="76" spans="1:53" ht="15.75">
      <c r="A76" s="18" t="s">
        <v>183</v>
      </c>
      <c r="B76" s="16" t="s">
        <v>150</v>
      </c>
      <c r="C76" s="16"/>
      <c r="D76" s="16"/>
      <c r="E76" s="13"/>
      <c r="F76" s="16"/>
      <c r="G76" s="25"/>
      <c r="H76" s="16"/>
      <c r="I76" s="18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</row>
    <row r="77" spans="1:53" ht="15.75">
      <c r="A77" s="18" t="s">
        <v>185</v>
      </c>
      <c r="B77" s="16">
        <v>1.9</v>
      </c>
      <c r="C77" s="16">
        <v>1.9</v>
      </c>
      <c r="D77" s="16">
        <v>1.8</v>
      </c>
      <c r="E77" s="13">
        <v>1.8</v>
      </c>
      <c r="F77" s="16">
        <v>1.1</v>
      </c>
      <c r="G77" s="25">
        <v>1.1</v>
      </c>
      <c r="H77" s="16">
        <v>1.1</v>
      </c>
      <c r="I77" s="16">
        <v>1.1</v>
      </c>
      <c r="J77" s="16">
        <v>1.7</v>
      </c>
      <c r="K77" s="16">
        <v>1.9</v>
      </c>
      <c r="L77" s="16">
        <v>2.4</v>
      </c>
      <c r="M77" s="16">
        <v>4.6</v>
      </c>
      <c r="N77" s="16">
        <v>1.7</v>
      </c>
      <c r="O77" s="16">
        <v>1.7</v>
      </c>
      <c r="P77" s="16">
        <v>1.8</v>
      </c>
      <c r="Q77" s="16">
        <v>2</v>
      </c>
      <c r="R77" s="16">
        <v>1.8</v>
      </c>
      <c r="S77" s="16">
        <v>1.8</v>
      </c>
      <c r="T77" s="16">
        <v>1.5</v>
      </c>
      <c r="U77" s="16">
        <v>1.7</v>
      </c>
      <c r="V77" s="16">
        <v>1.8</v>
      </c>
      <c r="W77" s="16">
        <v>1.8</v>
      </c>
      <c r="X77" s="16">
        <v>1.5</v>
      </c>
      <c r="Y77" s="16">
        <v>1.5</v>
      </c>
      <c r="Z77" s="16">
        <v>1.9</v>
      </c>
      <c r="AA77" s="16">
        <v>3.1</v>
      </c>
      <c r="AB77" s="16">
        <v>2.1</v>
      </c>
      <c r="AC77" s="16">
        <v>2.1</v>
      </c>
      <c r="AD77" s="16">
        <v>1.4</v>
      </c>
      <c r="AE77" s="16">
        <v>1.4</v>
      </c>
      <c r="AF77" s="16">
        <v>1.6</v>
      </c>
      <c r="AG77" s="16">
        <v>1.6</v>
      </c>
      <c r="AH77" s="16">
        <v>1.6</v>
      </c>
      <c r="AI77" s="16">
        <v>1.6</v>
      </c>
      <c r="AJ77" s="16">
        <v>2.4</v>
      </c>
      <c r="AK77" s="16">
        <v>2.4</v>
      </c>
      <c r="AL77" s="16">
        <v>1.9</v>
      </c>
      <c r="AM77" s="16">
        <v>2.5</v>
      </c>
      <c r="AN77" s="16">
        <v>1.2</v>
      </c>
      <c r="AO77" s="16">
        <v>1.2</v>
      </c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</row>
    <row r="78" spans="1:53" ht="15.75">
      <c r="A78" s="18" t="s">
        <v>186</v>
      </c>
      <c r="B78" s="16"/>
      <c r="C78" s="16"/>
      <c r="D78" s="16"/>
      <c r="E78" s="13"/>
      <c r="F78" s="16"/>
      <c r="G78" s="25"/>
      <c r="H78" s="16"/>
      <c r="I78" s="18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</row>
    <row r="79" spans="1:53" ht="15.75">
      <c r="A79" s="16"/>
      <c r="B79" s="16"/>
      <c r="C79" s="16"/>
      <c r="D79" s="16"/>
      <c r="E79" s="13"/>
      <c r="F79" s="16"/>
      <c r="G79" s="25"/>
      <c r="H79" s="16"/>
      <c r="I79" s="18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</row>
    <row r="80" spans="1:53" ht="15.75">
      <c r="A80" s="18"/>
      <c r="B80" s="16"/>
      <c r="C80" s="16"/>
      <c r="D80" s="16"/>
      <c r="E80" s="13"/>
      <c r="F80" s="16"/>
      <c r="G80" s="25"/>
      <c r="H80" s="16"/>
      <c r="I80" s="18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</row>
    <row r="81" spans="1:53" ht="15.75">
      <c r="A81" s="18"/>
      <c r="B81" s="16"/>
      <c r="C81" s="16"/>
      <c r="D81" s="16"/>
      <c r="E81" s="16"/>
      <c r="F81" s="16"/>
      <c r="G81" s="25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</row>
    <row r="82" spans="1:53" ht="15.75">
      <c r="A82" s="18"/>
      <c r="B82" s="16"/>
      <c r="C82" s="16"/>
      <c r="D82" s="16"/>
      <c r="E82" s="16"/>
      <c r="F82" s="16"/>
      <c r="G82" s="25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</row>
    <row r="83" spans="1:53" ht="15.75">
      <c r="A83" s="18"/>
      <c r="B83" s="16"/>
      <c r="C83" s="16"/>
      <c r="D83" s="16"/>
      <c r="E83" s="16"/>
      <c r="F83" s="16"/>
      <c r="G83" s="25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</row>
    <row r="84" spans="1:53" ht="15.75">
      <c r="A84" s="18"/>
      <c r="B84" s="23"/>
      <c r="C84" s="16"/>
      <c r="D84" s="16"/>
      <c r="E84" s="16"/>
      <c r="F84" s="16"/>
      <c r="G84" s="25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</row>
    <row r="85" spans="1:53" ht="15.75">
      <c r="A85" s="18"/>
      <c r="B85" s="16"/>
      <c r="C85" s="16"/>
      <c r="D85" s="16"/>
      <c r="E85" s="16"/>
      <c r="F85" s="16"/>
      <c r="G85" s="25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</row>
    <row r="86" spans="1:53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</row>
    <row r="87" spans="1:53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</row>
    <row r="88" spans="1:53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</row>
    <row r="89" spans="1:53" ht="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</row>
    <row r="90" spans="1:53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</row>
    <row r="91" spans="1:53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</row>
    <row r="92" spans="1:53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</row>
    <row r="93" spans="1:53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</row>
    <row r="94" spans="1:53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</row>
    <row r="95" spans="1:53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</row>
    <row r="96" spans="1:53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</row>
  </sheetData>
  <printOptions/>
  <pageMargins left="0.75" right="0.75" top="1" bottom="1" header="0.5" footer="0.5"/>
  <pageSetup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O62"/>
  <sheetViews>
    <sheetView tabSelected="1" workbookViewId="0" topLeftCell="A1">
      <selection activeCell="Q41" sqref="Q41"/>
    </sheetView>
  </sheetViews>
  <sheetFormatPr defaultColWidth="9.00390625" defaultRowHeight="12"/>
  <cols>
    <col min="1" max="1" width="17.25390625" style="0" customWidth="1"/>
    <col min="2" max="16384" width="11.375" style="0" customWidth="1"/>
  </cols>
  <sheetData>
    <row r="1" spans="1:2" s="2" customFormat="1" ht="12">
      <c r="A1" s="2" t="s">
        <v>179</v>
      </c>
      <c r="B1" s="4">
        <v>35237</v>
      </c>
    </row>
    <row r="2" spans="1:13" ht="12">
      <c r="A2" t="s">
        <v>180</v>
      </c>
      <c r="B2" t="s">
        <v>235</v>
      </c>
      <c r="F2" s="2"/>
      <c r="G2" s="2"/>
      <c r="H2" s="2"/>
      <c r="I2" s="2"/>
      <c r="J2" s="2"/>
      <c r="K2" s="2"/>
      <c r="L2" s="2"/>
      <c r="M2" s="2"/>
    </row>
    <row r="3" spans="1:13" ht="12">
      <c r="A3" t="s">
        <v>181</v>
      </c>
      <c r="B3">
        <v>71.3273</v>
      </c>
      <c r="C3">
        <v>-156.7022</v>
      </c>
      <c r="F3" s="2"/>
      <c r="G3" s="2"/>
      <c r="H3" s="2"/>
      <c r="I3" s="2"/>
      <c r="J3" s="2"/>
      <c r="K3" s="2"/>
      <c r="L3" s="2"/>
      <c r="M3" s="2"/>
    </row>
    <row r="4" spans="1:13" ht="12">
      <c r="A4" t="s">
        <v>57</v>
      </c>
      <c r="B4">
        <v>0.02</v>
      </c>
      <c r="F4" s="2"/>
      <c r="G4" s="2"/>
      <c r="H4" s="2"/>
      <c r="I4" s="2"/>
      <c r="J4" s="2"/>
      <c r="K4" s="2"/>
      <c r="L4" s="2"/>
      <c r="M4" s="2"/>
    </row>
    <row r="5" spans="1:13" ht="12">
      <c r="A5" t="s">
        <v>58</v>
      </c>
      <c r="D5" s="7"/>
      <c r="I5" s="2"/>
      <c r="J5" s="2"/>
      <c r="K5" s="2"/>
      <c r="L5" s="2"/>
      <c r="M5" s="2"/>
    </row>
    <row r="6" spans="1:12" ht="12">
      <c r="A6" t="s">
        <v>213</v>
      </c>
      <c r="H6" s="2"/>
      <c r="I6" s="2"/>
      <c r="J6" s="2"/>
      <c r="K6" s="2"/>
      <c r="L6" s="2"/>
    </row>
    <row r="7" spans="1:12" ht="12">
      <c r="A7" t="s">
        <v>182</v>
      </c>
      <c r="H7" s="2"/>
      <c r="I7" s="2"/>
      <c r="J7" s="2"/>
      <c r="K7" s="2"/>
      <c r="L7" s="2"/>
    </row>
    <row r="8" ht="12">
      <c r="A8" t="s">
        <v>183</v>
      </c>
    </row>
    <row r="10" spans="1:4" ht="12">
      <c r="A10" s="1" t="s">
        <v>51</v>
      </c>
      <c r="B10" s="1"/>
      <c r="D10" s="3" t="s">
        <v>183</v>
      </c>
    </row>
    <row r="11" spans="1:10" s="1" customFormat="1" ht="12">
      <c r="A11" s="1" t="s">
        <v>159</v>
      </c>
      <c r="B11" s="1" t="s">
        <v>172</v>
      </c>
      <c r="C11" s="1" t="s">
        <v>163</v>
      </c>
      <c r="E11" s="1" t="s">
        <v>165</v>
      </c>
      <c r="F11" s="1" t="s">
        <v>166</v>
      </c>
      <c r="G11" s="1" t="s">
        <v>167</v>
      </c>
      <c r="H11" s="1" t="s">
        <v>164</v>
      </c>
      <c r="I11" s="1" t="s">
        <v>168</v>
      </c>
      <c r="J11" s="1" t="s">
        <v>163</v>
      </c>
    </row>
    <row r="12" spans="1:10" ht="12">
      <c r="A12" s="2"/>
      <c r="B12" s="2"/>
      <c r="I12" s="2"/>
      <c r="J12" s="2"/>
    </row>
    <row r="13" spans="1:4" ht="12">
      <c r="A13" s="1" t="s">
        <v>51</v>
      </c>
      <c r="B13" s="1"/>
      <c r="D13" s="3" t="s">
        <v>228</v>
      </c>
    </row>
    <row r="14" spans="1:10" ht="12">
      <c r="A14" s="1" t="s">
        <v>159</v>
      </c>
      <c r="B14" s="1" t="s">
        <v>172</v>
      </c>
      <c r="C14" s="1" t="s">
        <v>163</v>
      </c>
      <c r="D14" s="1"/>
      <c r="E14" s="1" t="s">
        <v>165</v>
      </c>
      <c r="F14" s="1" t="s">
        <v>166</v>
      </c>
      <c r="G14" s="1" t="s">
        <v>167</v>
      </c>
      <c r="H14" s="1" t="s">
        <v>164</v>
      </c>
      <c r="I14" s="1" t="s">
        <v>168</v>
      </c>
      <c r="J14" s="1" t="s">
        <v>163</v>
      </c>
    </row>
    <row r="15" spans="2:10" ht="12.75">
      <c r="B15" s="10"/>
      <c r="I15" s="2"/>
      <c r="J15" s="2"/>
    </row>
    <row r="16" spans="1:10" ht="12">
      <c r="A16" s="1" t="s">
        <v>51</v>
      </c>
      <c r="B16" s="1" t="s">
        <v>244</v>
      </c>
      <c r="C16" t="s">
        <v>52</v>
      </c>
      <c r="D16" t="s">
        <v>183</v>
      </c>
      <c r="I16" s="2"/>
      <c r="J16" s="2"/>
    </row>
    <row r="17" spans="1:10" s="1" customFormat="1" ht="12">
      <c r="A17" s="1" t="s">
        <v>165</v>
      </c>
      <c r="B17" s="1" t="s">
        <v>166</v>
      </c>
      <c r="C17" s="1" t="s">
        <v>167</v>
      </c>
      <c r="D17" s="1" t="s">
        <v>178</v>
      </c>
      <c r="E17" s="1" t="s">
        <v>169</v>
      </c>
      <c r="F17" s="1" t="s">
        <v>175</v>
      </c>
      <c r="G17" s="1" t="s">
        <v>170</v>
      </c>
      <c r="H17" s="1" t="s">
        <v>163</v>
      </c>
      <c r="I17" s="2"/>
      <c r="J17" s="2"/>
    </row>
    <row r="18" spans="1:10" ht="12">
      <c r="A18">
        <v>0</v>
      </c>
      <c r="B18">
        <v>0.5</v>
      </c>
      <c r="C18">
        <f>A18+(B18-A18)/2</f>
        <v>0.25</v>
      </c>
      <c r="D18" s="11">
        <v>145</v>
      </c>
      <c r="E18" s="11">
        <v>41</v>
      </c>
      <c r="F18" s="11">
        <v>3</v>
      </c>
      <c r="G18">
        <f>1000*(E18/(1+0.0008*F18))/(E18/(1+0.0008*F18)+D18/(0.917))</f>
        <v>205.50985268796634</v>
      </c>
      <c r="I18" s="2"/>
      <c r="J18" s="2"/>
    </row>
    <row r="19" spans="1:10" ht="12">
      <c r="A19">
        <v>0.05</v>
      </c>
      <c r="B19">
        <v>0.1</v>
      </c>
      <c r="C19">
        <f>A19+(B19-A19)/2</f>
        <v>0.07500000000000001</v>
      </c>
      <c r="D19" s="11">
        <v>132</v>
      </c>
      <c r="E19" s="11">
        <v>51</v>
      </c>
      <c r="F19" s="11">
        <v>8.9</v>
      </c>
      <c r="G19">
        <f>1000*(E19/(1+0.0008*F19))/(E19/(1+0.0008*F19)+D19/(0.917))</f>
        <v>260.24051171341057</v>
      </c>
      <c r="H19" s="8" t="s">
        <v>242</v>
      </c>
      <c r="I19" s="2"/>
      <c r="J19" s="2"/>
    </row>
    <row r="20" spans="1:10" ht="12">
      <c r="A20">
        <v>0.1</v>
      </c>
      <c r="B20">
        <v>0.15</v>
      </c>
      <c r="C20">
        <f>A20+(B20-A20)/2</f>
        <v>0.125</v>
      </c>
      <c r="D20" s="11">
        <v>188</v>
      </c>
      <c r="E20" s="11">
        <v>47</v>
      </c>
      <c r="F20" s="11">
        <v>12.6</v>
      </c>
      <c r="G20">
        <f>1000*(E20/(1+0.0008*F20))/(E20/(1+0.0008*F20)+D20/(0.917))</f>
        <v>184.97898057821567</v>
      </c>
      <c r="I20" s="2"/>
      <c r="J20" s="2"/>
    </row>
    <row r="21" spans="1:7" ht="12">
      <c r="A21">
        <v>0.15</v>
      </c>
      <c r="B21">
        <v>0.2</v>
      </c>
      <c r="C21">
        <f>A21+(B21-A21)/2</f>
        <v>0.175</v>
      </c>
      <c r="D21" s="11">
        <v>188</v>
      </c>
      <c r="E21" s="11">
        <v>47</v>
      </c>
      <c r="F21" s="11">
        <v>16.3</v>
      </c>
      <c r="G21">
        <f>1000*(E21/(1+0.0008*F21))/(E21/(1+0.0008*F21)+D21/(0.917))</f>
        <v>184.53823181382768</v>
      </c>
    </row>
    <row r="22" ht="12">
      <c r="O22" s="2"/>
    </row>
    <row r="23" spans="1:15" ht="12">
      <c r="A23" s="1" t="s">
        <v>51</v>
      </c>
      <c r="B23" s="1" t="s">
        <v>245</v>
      </c>
      <c r="C23" t="s">
        <v>118</v>
      </c>
      <c r="D23" t="s">
        <v>243</v>
      </c>
      <c r="O23" s="2"/>
    </row>
    <row r="24" spans="1:15" ht="12">
      <c r="A24" s="1" t="s">
        <v>165</v>
      </c>
      <c r="B24" s="1" t="s">
        <v>166</v>
      </c>
      <c r="C24" s="1" t="s">
        <v>167</v>
      </c>
      <c r="D24" s="1" t="s">
        <v>178</v>
      </c>
      <c r="E24" s="1" t="s">
        <v>169</v>
      </c>
      <c r="F24" s="1" t="s">
        <v>175</v>
      </c>
      <c r="G24" s="1" t="s">
        <v>170</v>
      </c>
      <c r="H24" s="1" t="s">
        <v>163</v>
      </c>
      <c r="O24" s="2"/>
    </row>
    <row r="25" spans="1:15" ht="12">
      <c r="A25">
        <v>0</v>
      </c>
      <c r="B25">
        <v>0.5</v>
      </c>
      <c r="C25" s="2">
        <f>A25+(B25-A25)/2</f>
        <v>0.25</v>
      </c>
      <c r="D25" s="11">
        <v>122</v>
      </c>
      <c r="E25" s="11">
        <v>59</v>
      </c>
      <c r="F25" s="11">
        <v>2.7</v>
      </c>
      <c r="G25">
        <f>1000*(E25/(1+0.0008*F25))/(E25/(1+0.0008*F25)+D25/(0.917))</f>
        <v>306.7645718699899</v>
      </c>
      <c r="H25" s="12"/>
      <c r="O25" s="2"/>
    </row>
    <row r="26" spans="1:15" ht="12">
      <c r="A26">
        <v>0.05</v>
      </c>
      <c r="B26">
        <v>0.1</v>
      </c>
      <c r="C26" s="2">
        <f>A26+(B26-A26)/2</f>
        <v>0.07500000000000001</v>
      </c>
      <c r="D26" s="11">
        <v>119</v>
      </c>
      <c r="E26" s="11">
        <v>44</v>
      </c>
      <c r="F26" s="11">
        <v>3.9</v>
      </c>
      <c r="G26">
        <f>1000*(E26/(1+0.0008*F26))/(E26/(1+0.0008*F26)+D26/(0.917))</f>
        <v>252.61821866464717</v>
      </c>
      <c r="O26" s="2"/>
    </row>
    <row r="27" spans="1:15" ht="12">
      <c r="A27">
        <v>0.1</v>
      </c>
      <c r="B27">
        <v>0.15</v>
      </c>
      <c r="C27" s="2">
        <f>A27+(B27-A27)/2</f>
        <v>0.125</v>
      </c>
      <c r="D27" s="11">
        <v>102</v>
      </c>
      <c r="E27" s="11">
        <v>51</v>
      </c>
      <c r="F27" s="11">
        <v>4.7</v>
      </c>
      <c r="G27">
        <f>1000*(E27/(1+0.0008*F27))/(E27/(1+0.0008*F27)+D27/(0.917))</f>
        <v>313.5557288033592</v>
      </c>
      <c r="O27" s="2"/>
    </row>
    <row r="28" spans="1:15" ht="12">
      <c r="A28">
        <v>0.15</v>
      </c>
      <c r="B28">
        <v>0.2</v>
      </c>
      <c r="C28" s="2">
        <f>A28+(B28-A28)/2</f>
        <v>0.175</v>
      </c>
      <c r="D28" s="11">
        <v>107</v>
      </c>
      <c r="E28" s="11">
        <v>38</v>
      </c>
      <c r="F28" s="11">
        <v>5</v>
      </c>
      <c r="G28">
        <f>1000*(E28/(1+0.0008*F28))/(E28/(1+0.0008*F28)+D28/(0.917))</f>
        <v>244.92177066786624</v>
      </c>
      <c r="H28" s="12"/>
      <c r="O28" s="2"/>
    </row>
    <row r="29" spans="3:15" ht="12">
      <c r="C29" s="2"/>
      <c r="O29" s="2"/>
    </row>
    <row r="30" spans="1:12" s="1" customFormat="1" ht="12">
      <c r="A30" s="1" t="s">
        <v>171</v>
      </c>
      <c r="L30" s="2"/>
    </row>
    <row r="31" spans="1:12" s="1" customFormat="1" ht="12">
      <c r="A31" s="1" t="s">
        <v>165</v>
      </c>
      <c r="B31" s="1" t="s">
        <v>166</v>
      </c>
      <c r="C31" s="1" t="s">
        <v>167</v>
      </c>
      <c r="D31" s="1" t="s">
        <v>172</v>
      </c>
      <c r="E31" s="1" t="s">
        <v>173</v>
      </c>
      <c r="F31" s="1" t="s">
        <v>175</v>
      </c>
      <c r="G31" s="1" t="s">
        <v>168</v>
      </c>
      <c r="H31" s="1" t="s">
        <v>174</v>
      </c>
      <c r="I31" s="1" t="s">
        <v>163</v>
      </c>
      <c r="L31" s="2"/>
    </row>
    <row r="33" s="1" customFormat="1" ht="12">
      <c r="A33" s="1" t="s">
        <v>176</v>
      </c>
    </row>
    <row r="34" spans="1:2" s="1" customFormat="1" ht="12">
      <c r="A34" s="1" t="s">
        <v>184</v>
      </c>
      <c r="B34"/>
    </row>
    <row r="35" spans="1:9" s="1" customFormat="1" ht="12">
      <c r="A35" s="1" t="s">
        <v>183</v>
      </c>
      <c r="B35" t="s">
        <v>190</v>
      </c>
      <c r="I35" s="2"/>
    </row>
    <row r="36" spans="1:22" ht="12">
      <c r="A36" s="1" t="s">
        <v>187</v>
      </c>
      <c r="B36">
        <v>0.033</v>
      </c>
      <c r="C36">
        <v>0.054000000000000006</v>
      </c>
      <c r="D36">
        <v>0.063</v>
      </c>
      <c r="E36">
        <v>0.065</v>
      </c>
      <c r="F36">
        <v>0.085</v>
      </c>
      <c r="G36">
        <v>0.08</v>
      </c>
      <c r="H36" s="2">
        <v>0.07</v>
      </c>
      <c r="I36" s="2">
        <v>0.09699999999999999</v>
      </c>
      <c r="J36" s="2">
        <v>0.09</v>
      </c>
      <c r="K36" s="2">
        <v>0.09</v>
      </c>
      <c r="L36" s="2">
        <v>0.095</v>
      </c>
      <c r="M36">
        <v>0.12</v>
      </c>
      <c r="N36">
        <v>0.09</v>
      </c>
      <c r="O36">
        <v>0.08</v>
      </c>
      <c r="P36">
        <v>0.08</v>
      </c>
      <c r="Q36">
        <v>0.085</v>
      </c>
      <c r="R36">
        <v>0.055</v>
      </c>
      <c r="S36">
        <v>0.075</v>
      </c>
      <c r="T36">
        <v>0.065</v>
      </c>
      <c r="U36">
        <v>0.05</v>
      </c>
      <c r="V36">
        <v>0.03</v>
      </c>
    </row>
    <row r="37" spans="1:12" ht="12">
      <c r="A37" s="1" t="s">
        <v>46</v>
      </c>
      <c r="B37">
        <v>0.06</v>
      </c>
      <c r="C37">
        <v>0.095</v>
      </c>
      <c r="D37">
        <v>0.09</v>
      </c>
      <c r="E37">
        <v>0.095</v>
      </c>
      <c r="F37">
        <v>0.095</v>
      </c>
      <c r="G37">
        <v>0.09</v>
      </c>
      <c r="H37" s="2">
        <v>0.065</v>
      </c>
      <c r="I37" s="2">
        <v>0.055</v>
      </c>
      <c r="J37" s="2"/>
      <c r="K37" s="2"/>
      <c r="L37" s="2"/>
    </row>
    <row r="38" spans="1:12" ht="12">
      <c r="A38" s="1" t="s">
        <v>221</v>
      </c>
      <c r="H38" s="2"/>
      <c r="I38" s="2"/>
      <c r="J38" s="2"/>
      <c r="K38" s="2"/>
      <c r="L38" s="2"/>
    </row>
    <row r="39" spans="1:12" ht="12.75">
      <c r="A39" s="1" t="s">
        <v>222</v>
      </c>
      <c r="D39" s="2"/>
      <c r="E39" s="10"/>
      <c r="L39" s="2"/>
    </row>
    <row r="40" spans="1:12" ht="12.75">
      <c r="A40" s="1" t="s">
        <v>185</v>
      </c>
      <c r="B40">
        <v>1.1</v>
      </c>
      <c r="D40" s="2"/>
      <c r="E40" s="10"/>
      <c r="G40" s="10"/>
      <c r="L40" s="2"/>
    </row>
    <row r="41" spans="1:7" ht="12.75">
      <c r="A41" s="1" t="s">
        <v>186</v>
      </c>
      <c r="B41">
        <v>-1.8602967869560005</v>
      </c>
      <c r="D41" s="2"/>
      <c r="E41" s="10"/>
      <c r="F41" s="11"/>
      <c r="G41" s="10"/>
    </row>
    <row r="42" spans="5:7" ht="12.75">
      <c r="E42" s="10"/>
      <c r="F42" s="11"/>
      <c r="G42" s="10"/>
    </row>
    <row r="43" spans="1:9" ht="12.75">
      <c r="A43" s="1" t="s">
        <v>47</v>
      </c>
      <c r="E43" s="10"/>
      <c r="F43" s="11"/>
      <c r="G43" s="10"/>
      <c r="I43" s="2"/>
    </row>
    <row r="44" spans="1:7" ht="12.75">
      <c r="A44" s="1" t="s">
        <v>183</v>
      </c>
      <c r="E44" s="10"/>
      <c r="F44" s="11"/>
      <c r="G44" s="10"/>
    </row>
    <row r="45" spans="1:9" ht="12.75">
      <c r="A45" s="1" t="s">
        <v>187</v>
      </c>
      <c r="E45" s="10"/>
      <c r="F45" s="11"/>
      <c r="G45" s="10"/>
      <c r="I45" s="2"/>
    </row>
    <row r="46" spans="1:9" ht="12.75">
      <c r="A46" s="1" t="s">
        <v>46</v>
      </c>
      <c r="E46" s="10"/>
      <c r="F46" s="11"/>
      <c r="G46" s="10"/>
      <c r="I46" s="2"/>
    </row>
    <row r="47" spans="1:9" ht="12.75">
      <c r="A47" s="1" t="s">
        <v>221</v>
      </c>
      <c r="E47" s="10"/>
      <c r="F47" s="11"/>
      <c r="G47" s="10"/>
      <c r="I47" s="2"/>
    </row>
    <row r="48" spans="1:7" ht="12.75">
      <c r="A48" s="1" t="s">
        <v>222</v>
      </c>
      <c r="E48" s="10"/>
      <c r="F48" s="11"/>
      <c r="G48" s="10"/>
    </row>
    <row r="49" spans="1:7" ht="12.75">
      <c r="A49" s="1" t="s">
        <v>185</v>
      </c>
      <c r="E49" s="10"/>
      <c r="F49" s="11"/>
      <c r="G49" s="10"/>
    </row>
    <row r="50" spans="1:7" ht="12.75">
      <c r="A50" s="1" t="s">
        <v>186</v>
      </c>
      <c r="B50">
        <v>-1.1256824721256444</v>
      </c>
      <c r="E50" s="10"/>
      <c r="F50" s="11"/>
      <c r="G50" s="10"/>
    </row>
    <row r="51" spans="1:7" ht="12.75">
      <c r="A51" s="1"/>
      <c r="E51" s="10"/>
      <c r="F51" s="11"/>
      <c r="G51" s="10"/>
    </row>
    <row r="52" spans="1:7" ht="12.75">
      <c r="A52" s="1" t="s">
        <v>48</v>
      </c>
      <c r="E52" s="10"/>
      <c r="F52" s="11"/>
      <c r="G52" s="10"/>
    </row>
    <row r="53" spans="1:9" ht="12.75">
      <c r="A53" s="1" t="s">
        <v>183</v>
      </c>
      <c r="B53" t="s">
        <v>150</v>
      </c>
      <c r="E53" s="10"/>
      <c r="F53" s="11"/>
      <c r="G53" s="10"/>
      <c r="I53" s="1"/>
    </row>
    <row r="54" spans="1:41" ht="12.75">
      <c r="A54" s="1" t="s">
        <v>185</v>
      </c>
      <c r="B54">
        <v>1.3</v>
      </c>
      <c r="C54">
        <v>5.4</v>
      </c>
      <c r="D54">
        <v>1.3</v>
      </c>
      <c r="E54" s="10">
        <v>1.3</v>
      </c>
      <c r="F54" s="11">
        <v>1.3</v>
      </c>
      <c r="G54" s="10">
        <v>1.4</v>
      </c>
      <c r="H54">
        <v>1</v>
      </c>
      <c r="I54" s="1">
        <v>1</v>
      </c>
      <c r="J54">
        <v>1.2</v>
      </c>
      <c r="K54">
        <v>1.2</v>
      </c>
      <c r="L54">
        <v>1.2</v>
      </c>
      <c r="M54">
        <v>1.2</v>
      </c>
      <c r="N54">
        <v>1.1</v>
      </c>
      <c r="O54">
        <v>2.8</v>
      </c>
      <c r="P54">
        <v>1.5</v>
      </c>
      <c r="Q54">
        <v>1.5</v>
      </c>
      <c r="R54">
        <v>1.2</v>
      </c>
      <c r="S54">
        <v>1.2</v>
      </c>
      <c r="T54">
        <v>1.4</v>
      </c>
      <c r="U54">
        <v>1.4</v>
      </c>
      <c r="V54">
        <v>1.3</v>
      </c>
      <c r="W54">
        <v>1.3</v>
      </c>
      <c r="X54">
        <v>1.2</v>
      </c>
      <c r="Y54">
        <v>1.2</v>
      </c>
      <c r="Z54">
        <v>1.1</v>
      </c>
      <c r="AA54">
        <v>1.1</v>
      </c>
      <c r="AB54">
        <v>1</v>
      </c>
      <c r="AC54">
        <v>1.3</v>
      </c>
      <c r="AD54">
        <v>1.3</v>
      </c>
      <c r="AE54">
        <v>5</v>
      </c>
      <c r="AF54">
        <v>2.6</v>
      </c>
      <c r="AG54">
        <v>2.6</v>
      </c>
      <c r="AH54">
        <v>1.1</v>
      </c>
      <c r="AI54">
        <v>1.1</v>
      </c>
      <c r="AJ54">
        <v>0.7</v>
      </c>
      <c r="AK54">
        <v>0.7</v>
      </c>
      <c r="AL54">
        <v>1.2</v>
      </c>
      <c r="AM54">
        <v>1.2</v>
      </c>
      <c r="AN54">
        <v>1</v>
      </c>
      <c r="AO54">
        <v>1.7</v>
      </c>
    </row>
    <row r="55" spans="1:9" ht="12.75">
      <c r="A55" s="1" t="s">
        <v>186</v>
      </c>
      <c r="E55" s="10"/>
      <c r="F55" s="11"/>
      <c r="G55" s="10"/>
      <c r="I55" s="1"/>
    </row>
    <row r="56" spans="5:9" ht="12.75">
      <c r="E56" s="10"/>
      <c r="F56" s="11"/>
      <c r="G56" s="10"/>
      <c r="I56" s="1"/>
    </row>
    <row r="57" spans="1:9" ht="12.75">
      <c r="A57" s="1"/>
      <c r="E57" s="10"/>
      <c r="F57" s="11"/>
      <c r="G57" s="10"/>
      <c r="I57" s="1"/>
    </row>
    <row r="58" spans="1:7" ht="12.75">
      <c r="A58" s="1"/>
      <c r="F58" s="11"/>
      <c r="G58" s="10"/>
    </row>
    <row r="59" spans="1:7" ht="12.75">
      <c r="A59" s="1"/>
      <c r="F59" s="11"/>
      <c r="G59" s="10"/>
    </row>
    <row r="60" spans="1:7" ht="12.75">
      <c r="A60" s="1"/>
      <c r="F60" s="11"/>
      <c r="G60" s="10"/>
    </row>
    <row r="61" spans="1:7" ht="12.75">
      <c r="A61" s="1"/>
      <c r="B61" s="7"/>
      <c r="F61" s="11"/>
      <c r="G61" s="10"/>
    </row>
    <row r="62" ht="12">
      <c r="A62" s="1"/>
    </row>
  </sheetData>
  <printOptions/>
  <pageMargins left="0.75" right="0.75" top="1" bottom="1" header="0.5" footer="0.5"/>
  <pageSetup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O155"/>
  <sheetViews>
    <sheetView zoomScale="75" zoomScaleNormal="75" workbookViewId="0" topLeftCell="A1">
      <selection activeCell="R48" sqref="R48"/>
    </sheetView>
  </sheetViews>
  <sheetFormatPr defaultColWidth="9.00390625" defaultRowHeight="12"/>
  <cols>
    <col min="1" max="1" width="22.75390625" style="0" customWidth="1"/>
    <col min="2" max="2" width="14.375" style="0" customWidth="1"/>
    <col min="3" max="16384" width="11.375" style="0" customWidth="1"/>
  </cols>
  <sheetData>
    <row r="1" spans="1:41" s="2" customFormat="1" ht="15">
      <c r="A1" s="16" t="s">
        <v>179</v>
      </c>
      <c r="B1" s="17">
        <v>35238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15">
      <c r="A2" s="16" t="s">
        <v>180</v>
      </c>
      <c r="B2" s="16" t="s">
        <v>235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ht="15">
      <c r="A3" s="16" t="s">
        <v>181</v>
      </c>
      <c r="B3" s="16">
        <v>71.3273</v>
      </c>
      <c r="C3" s="16">
        <v>-156.7022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ht="15">
      <c r="A4" s="16" t="s">
        <v>57</v>
      </c>
      <c r="B4" s="16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ht="15">
      <c r="A5" s="16" t="s">
        <v>58</v>
      </c>
      <c r="B5" s="16"/>
      <c r="C5" s="16"/>
      <c r="D5" s="2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ht="15">
      <c r="A7" s="16" t="s">
        <v>182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15">
      <c r="A8" s="16" t="s">
        <v>183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pans="1:41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15.75">
      <c r="A10" s="18" t="s">
        <v>51</v>
      </c>
      <c r="B10" s="18" t="s">
        <v>191</v>
      </c>
      <c r="C10" s="16" t="s">
        <v>53</v>
      </c>
      <c r="D10" s="19" t="s">
        <v>183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s="1" customFormat="1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1" ht="15.75">
      <c r="A12" s="16">
        <v>0.05</v>
      </c>
      <c r="B12" s="25">
        <v>0</v>
      </c>
      <c r="C12" s="24" t="s">
        <v>108</v>
      </c>
      <c r="D12" s="16"/>
      <c r="E12" s="16">
        <v>0</v>
      </c>
      <c r="F12" s="16">
        <f aca="true" t="shared" si="0" ref="F12:F19">E13</f>
        <v>0.05</v>
      </c>
      <c r="G12" s="16">
        <f aca="true" t="shared" si="1" ref="G12:G25">E12+(F12-E12)/2</f>
        <v>0.025</v>
      </c>
      <c r="H12" s="25">
        <v>1.3</v>
      </c>
      <c r="I12" s="16">
        <v>-2.799178841510864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ht="15">
      <c r="A13" s="16">
        <v>0.1</v>
      </c>
      <c r="B13" s="25">
        <v>-0.4</v>
      </c>
      <c r="C13" s="16"/>
      <c r="D13" s="16"/>
      <c r="E13" s="16">
        <v>0.05</v>
      </c>
      <c r="F13" s="16">
        <f t="shared" si="0"/>
        <v>0.1</v>
      </c>
      <c r="G13" s="16">
        <f t="shared" si="1"/>
        <v>0.07500000000000001</v>
      </c>
      <c r="H13" s="25">
        <v>2.1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ht="15">
      <c r="A14" s="16">
        <v>0.15</v>
      </c>
      <c r="B14" s="25">
        <v>-0.5</v>
      </c>
      <c r="C14" s="16"/>
      <c r="D14" s="16"/>
      <c r="E14" s="16">
        <v>0.1</v>
      </c>
      <c r="F14" s="16">
        <f t="shared" si="0"/>
        <v>0.15</v>
      </c>
      <c r="G14" s="16">
        <f t="shared" si="1"/>
        <v>0.125</v>
      </c>
      <c r="H14" s="25">
        <v>3</v>
      </c>
      <c r="I14" s="16">
        <v>-0.005228924317097872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ht="15">
      <c r="A15" s="16">
        <v>0.2</v>
      </c>
      <c r="B15" s="25">
        <v>-0.7</v>
      </c>
      <c r="C15" s="16"/>
      <c r="D15" s="16"/>
      <c r="E15" s="16">
        <v>0.15</v>
      </c>
      <c r="F15" s="16">
        <f t="shared" si="0"/>
        <v>0.2</v>
      </c>
      <c r="G15" s="16">
        <f t="shared" si="1"/>
        <v>0.175</v>
      </c>
      <c r="H15" s="25">
        <v>3.3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ht="15">
      <c r="A16" s="16">
        <v>0.25</v>
      </c>
      <c r="B16" s="25">
        <v>-0.9</v>
      </c>
      <c r="C16" s="16"/>
      <c r="D16" s="16"/>
      <c r="E16" s="16">
        <v>0.2</v>
      </c>
      <c r="F16" s="16">
        <f t="shared" si="0"/>
        <v>0.25</v>
      </c>
      <c r="G16" s="16">
        <f t="shared" si="1"/>
        <v>0.225</v>
      </c>
      <c r="H16" s="25">
        <v>3.7</v>
      </c>
      <c r="I16" s="16">
        <v>0.40784169044436025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ht="15">
      <c r="A17" s="16">
        <v>0.3</v>
      </c>
      <c r="B17" s="25">
        <v>-0.8</v>
      </c>
      <c r="C17" s="16"/>
      <c r="D17" s="16"/>
      <c r="E17" s="16">
        <v>0.25</v>
      </c>
      <c r="F17" s="16">
        <f t="shared" si="0"/>
        <v>0.3</v>
      </c>
      <c r="G17" s="16">
        <f t="shared" si="1"/>
        <v>0.275</v>
      </c>
      <c r="H17" s="25">
        <v>3.5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ht="15">
      <c r="A18" s="16">
        <v>0.35</v>
      </c>
      <c r="B18" s="25">
        <v>-1</v>
      </c>
      <c r="C18" s="16"/>
      <c r="D18" s="16"/>
      <c r="E18" s="16">
        <v>0.3</v>
      </c>
      <c r="F18" s="16">
        <f t="shared" si="0"/>
        <v>0.35</v>
      </c>
      <c r="G18" s="16">
        <f t="shared" si="1"/>
        <v>0.32499999999999996</v>
      </c>
      <c r="H18" s="25">
        <v>3.3</v>
      </c>
      <c r="I18" s="16">
        <v>-0.5626254165253306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ht="15">
      <c r="A19" s="16">
        <v>0.4</v>
      </c>
      <c r="B19" s="25">
        <v>-1.1</v>
      </c>
      <c r="C19" s="16"/>
      <c r="D19" s="16"/>
      <c r="E19" s="16">
        <v>0.35</v>
      </c>
      <c r="F19" s="16">
        <f t="shared" si="0"/>
        <v>0.4</v>
      </c>
      <c r="G19" s="16">
        <f t="shared" si="1"/>
        <v>0.375</v>
      </c>
      <c r="H19" s="25">
        <v>3.7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ht="15">
      <c r="A20" s="16">
        <v>0.45</v>
      </c>
      <c r="B20" s="25">
        <v>-1.2</v>
      </c>
      <c r="C20" s="16"/>
      <c r="D20" s="16"/>
      <c r="E20" s="16">
        <v>0.4</v>
      </c>
      <c r="F20" s="16">
        <v>0.45</v>
      </c>
      <c r="G20" s="16">
        <f t="shared" si="1"/>
        <v>0.42500000000000004</v>
      </c>
      <c r="H20" s="25">
        <v>3.8</v>
      </c>
      <c r="I20" s="16">
        <v>-0.0629592752958078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 ht="15">
      <c r="A21" s="16">
        <v>0.5</v>
      </c>
      <c r="B21" s="25">
        <v>-1.3</v>
      </c>
      <c r="C21" s="16"/>
      <c r="D21" s="16"/>
      <c r="E21" s="16">
        <v>0.45</v>
      </c>
      <c r="F21" s="16">
        <v>0.5</v>
      </c>
      <c r="G21" s="16">
        <f t="shared" si="1"/>
        <v>0.475</v>
      </c>
      <c r="H21" s="25">
        <v>3.9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41" ht="15">
      <c r="A22" s="16">
        <v>0.55</v>
      </c>
      <c r="B22" s="25">
        <v>-1.3</v>
      </c>
      <c r="C22" s="16"/>
      <c r="D22" s="16"/>
      <c r="E22" s="16">
        <v>0.5</v>
      </c>
      <c r="F22" s="16">
        <v>0.55</v>
      </c>
      <c r="G22" s="16">
        <f t="shared" si="1"/>
        <v>0.525</v>
      </c>
      <c r="H22" s="25">
        <v>4.1</v>
      </c>
      <c r="I22" s="16">
        <v>0.062454935451044524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5">
      <c r="A23" s="16">
        <v>0.6</v>
      </c>
      <c r="B23" s="25">
        <v>-1.3</v>
      </c>
      <c r="C23" s="16"/>
      <c r="D23" s="16"/>
      <c r="E23" s="16">
        <v>0.55</v>
      </c>
      <c r="F23" s="16">
        <v>0.6</v>
      </c>
      <c r="G23" s="16">
        <f t="shared" si="1"/>
        <v>0.575</v>
      </c>
      <c r="H23" s="25">
        <v>3.8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ht="15">
      <c r="A24" s="16">
        <v>0.65</v>
      </c>
      <c r="B24" s="25">
        <v>-1.3</v>
      </c>
      <c r="C24" s="16"/>
      <c r="D24" s="16"/>
      <c r="E24" s="16">
        <v>0.6</v>
      </c>
      <c r="F24" s="16">
        <v>0.65</v>
      </c>
      <c r="G24" s="16">
        <f t="shared" si="1"/>
        <v>0.625</v>
      </c>
      <c r="H24" s="25">
        <v>3.1</v>
      </c>
      <c r="I24" s="16">
        <v>-0.09680120517987911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 ht="15">
      <c r="A25" s="16">
        <v>0.7</v>
      </c>
      <c r="B25" s="25">
        <v>-1.3</v>
      </c>
      <c r="C25" s="16"/>
      <c r="D25" s="16"/>
      <c r="E25" s="16">
        <v>0.65</v>
      </c>
      <c r="F25" s="16">
        <v>0.7</v>
      </c>
      <c r="G25" s="16">
        <f t="shared" si="1"/>
        <v>0.675</v>
      </c>
      <c r="H25" s="25">
        <v>3.1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1:41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 ht="15.75">
      <c r="A27" s="18" t="s">
        <v>51</v>
      </c>
      <c r="B27" s="18" t="s">
        <v>192</v>
      </c>
      <c r="C27" s="16" t="s">
        <v>124</v>
      </c>
      <c r="D27" s="19" t="s">
        <v>249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ht="15.75">
      <c r="A28" s="18" t="s">
        <v>159</v>
      </c>
      <c r="B28" s="18" t="s">
        <v>172</v>
      </c>
      <c r="C28" s="18" t="s">
        <v>163</v>
      </c>
      <c r="D28" s="18"/>
      <c r="E28" s="18" t="s">
        <v>165</v>
      </c>
      <c r="F28" s="18" t="s">
        <v>166</v>
      </c>
      <c r="G28" s="18" t="s">
        <v>167</v>
      </c>
      <c r="H28" s="18" t="s">
        <v>164</v>
      </c>
      <c r="I28" s="18" t="s">
        <v>168</v>
      </c>
      <c r="J28" s="18" t="s">
        <v>163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ht="15">
      <c r="A29" s="16">
        <v>0.05</v>
      </c>
      <c r="B29" s="25">
        <v>-0.2</v>
      </c>
      <c r="C29" s="16"/>
      <c r="D29" s="16"/>
      <c r="E29" s="16">
        <v>0</v>
      </c>
      <c r="F29" s="16">
        <v>0.05</v>
      </c>
      <c r="G29" s="16">
        <f aca="true" t="shared" si="2" ref="G29:G41">E29+(F29-E29)/2</f>
        <v>0.025</v>
      </c>
      <c r="H29" s="25">
        <v>1</v>
      </c>
      <c r="I29" s="16">
        <v>0.5173302871281202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ht="15">
      <c r="A30" s="16">
        <v>0.1</v>
      </c>
      <c r="B30" s="25">
        <v>-0.3</v>
      </c>
      <c r="C30" s="16"/>
      <c r="D30" s="16"/>
      <c r="E30" s="16">
        <v>0.05</v>
      </c>
      <c r="F30" s="16">
        <v>0.1</v>
      </c>
      <c r="G30" s="16">
        <f t="shared" si="2"/>
        <v>0.07500000000000001</v>
      </c>
      <c r="H30" s="25">
        <v>1.2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">
      <c r="A31" s="16">
        <v>0.15</v>
      </c>
      <c r="B31" s="25">
        <v>-0.3</v>
      </c>
      <c r="C31" s="16"/>
      <c r="D31" s="16"/>
      <c r="E31" s="16">
        <v>0.1</v>
      </c>
      <c r="F31" s="16">
        <v>0.15</v>
      </c>
      <c r="G31" s="16">
        <f t="shared" si="2"/>
        <v>0.125</v>
      </c>
      <c r="H31" s="25">
        <v>1.3</v>
      </c>
      <c r="I31" s="16">
        <v>0.447655725602091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ht="15">
      <c r="A32" s="16">
        <v>0.2</v>
      </c>
      <c r="B32" s="25">
        <v>-0.3</v>
      </c>
      <c r="C32" s="16"/>
      <c r="D32" s="16"/>
      <c r="E32" s="16">
        <v>0.15</v>
      </c>
      <c r="F32" s="16">
        <v>0.2</v>
      </c>
      <c r="G32" s="16">
        <f t="shared" si="2"/>
        <v>0.175</v>
      </c>
      <c r="H32" s="25">
        <v>1.6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ht="15">
      <c r="A33" s="16">
        <v>0.25</v>
      </c>
      <c r="B33" s="25">
        <v>-0.4</v>
      </c>
      <c r="C33" s="16"/>
      <c r="D33" s="16"/>
      <c r="E33" s="16">
        <v>0.2</v>
      </c>
      <c r="F33" s="16">
        <v>0.25</v>
      </c>
      <c r="G33" s="16">
        <f t="shared" si="2"/>
        <v>0.225</v>
      </c>
      <c r="H33" s="25">
        <v>1.6</v>
      </c>
      <c r="I33" s="16">
        <v>0.08932940918251298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ht="15.75">
      <c r="A34" s="16">
        <v>0.3</v>
      </c>
      <c r="B34" s="25">
        <v>-0.3</v>
      </c>
      <c r="C34" s="24"/>
      <c r="D34" s="16"/>
      <c r="E34" s="16">
        <v>0.25</v>
      </c>
      <c r="F34" s="16">
        <v>0.3</v>
      </c>
      <c r="G34" s="16">
        <f t="shared" si="2"/>
        <v>0.275</v>
      </c>
      <c r="H34" s="25">
        <v>1.8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ht="15">
      <c r="A35" s="16">
        <v>0.35</v>
      </c>
      <c r="B35" s="25">
        <v>-0.4</v>
      </c>
      <c r="C35" s="16"/>
      <c r="D35" s="16"/>
      <c r="E35" s="16">
        <v>0.3</v>
      </c>
      <c r="F35" s="16">
        <v>0.35</v>
      </c>
      <c r="G35" s="16">
        <f t="shared" si="2"/>
        <v>0.32499999999999996</v>
      </c>
      <c r="H35" s="25">
        <v>2</v>
      </c>
      <c r="I35" s="16">
        <v>-0.40137857413652045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ht="15">
      <c r="A36" s="16">
        <v>0.4</v>
      </c>
      <c r="B36" s="25">
        <v>-0.4</v>
      </c>
      <c r="C36" s="16"/>
      <c r="D36" s="16"/>
      <c r="E36" s="16">
        <v>0.35</v>
      </c>
      <c r="F36" s="16">
        <v>0.4</v>
      </c>
      <c r="G36" s="16">
        <f t="shared" si="2"/>
        <v>0.375</v>
      </c>
      <c r="H36" s="25">
        <v>1.9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7" spans="1:41" ht="15">
      <c r="A37" s="16">
        <v>0.45</v>
      </c>
      <c r="B37" s="25">
        <v>-0.3</v>
      </c>
      <c r="C37" s="16"/>
      <c r="D37" s="16"/>
      <c r="E37" s="16">
        <v>0.4</v>
      </c>
      <c r="F37" s="16">
        <v>0.45</v>
      </c>
      <c r="G37" s="16">
        <f t="shared" si="2"/>
        <v>0.42500000000000004</v>
      </c>
      <c r="H37" s="25">
        <v>1.8</v>
      </c>
      <c r="I37" s="16">
        <v>-0.1405966438533831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pans="1:41" ht="15">
      <c r="A38" s="16">
        <v>0.5</v>
      </c>
      <c r="B38" s="25">
        <v>-0.4</v>
      </c>
      <c r="C38" s="16"/>
      <c r="D38" s="16"/>
      <c r="E38" s="16">
        <v>0.45</v>
      </c>
      <c r="F38" s="16">
        <v>0.5</v>
      </c>
      <c r="G38" s="16">
        <f t="shared" si="2"/>
        <v>0.475</v>
      </c>
      <c r="H38" s="25">
        <v>2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41" ht="15">
      <c r="A39" s="16">
        <v>0.55</v>
      </c>
      <c r="B39" s="25">
        <v>-0.5</v>
      </c>
      <c r="C39" s="16"/>
      <c r="D39" s="16"/>
      <c r="E39" s="16">
        <v>0.5</v>
      </c>
      <c r="F39" s="16">
        <v>0.55</v>
      </c>
      <c r="G39" s="16">
        <f t="shared" si="2"/>
        <v>0.525</v>
      </c>
      <c r="H39" s="25">
        <v>2.1</v>
      </c>
      <c r="I39" s="16">
        <v>0.22768318135562782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5">
      <c r="A40" s="16">
        <v>0.6</v>
      </c>
      <c r="B40" s="25">
        <v>-0.6</v>
      </c>
      <c r="C40" s="16"/>
      <c r="D40" s="16"/>
      <c r="E40" s="16">
        <v>0.55</v>
      </c>
      <c r="F40" s="16">
        <v>0.6</v>
      </c>
      <c r="G40" s="16">
        <f t="shared" si="2"/>
        <v>0.575</v>
      </c>
      <c r="H40" s="25">
        <v>2.1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5">
      <c r="A41" s="16">
        <v>0.65</v>
      </c>
      <c r="B41" s="25">
        <v>-0.6</v>
      </c>
      <c r="C41" s="16"/>
      <c r="D41" s="16"/>
      <c r="E41" s="16">
        <v>0.6</v>
      </c>
      <c r="F41" s="16">
        <v>0.65</v>
      </c>
      <c r="G41" s="16">
        <f t="shared" si="2"/>
        <v>0.625</v>
      </c>
      <c r="H41" s="25">
        <v>2</v>
      </c>
      <c r="I41" s="16">
        <v>-0.26302480196340566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ht="15.75">
      <c r="A42" s="16"/>
      <c r="B42" s="1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ht="15.75">
      <c r="A43" s="18" t="s">
        <v>51</v>
      </c>
      <c r="B43" s="18" t="s">
        <v>191</v>
      </c>
      <c r="C43" s="16" t="s">
        <v>52</v>
      </c>
      <c r="D43" s="16" t="s">
        <v>183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s="1" customFormat="1" ht="15.75">
      <c r="A44" s="18" t="s">
        <v>165</v>
      </c>
      <c r="B44" s="18" t="s">
        <v>166</v>
      </c>
      <c r="C44" s="18" t="s">
        <v>167</v>
      </c>
      <c r="D44" s="18" t="s">
        <v>178</v>
      </c>
      <c r="E44" s="18" t="s">
        <v>169</v>
      </c>
      <c r="F44" s="18" t="s">
        <v>175</v>
      </c>
      <c r="G44" s="18" t="s">
        <v>170</v>
      </c>
      <c r="H44" s="18" t="s">
        <v>163</v>
      </c>
      <c r="I44" s="16"/>
      <c r="J44" s="16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</row>
    <row r="45" spans="1:41" ht="15">
      <c r="A45" s="16">
        <v>0</v>
      </c>
      <c r="B45" s="16">
        <v>0.5</v>
      </c>
      <c r="C45" s="16">
        <f>A45+(B45-A45)/2</f>
        <v>0.25</v>
      </c>
      <c r="D45" s="25">
        <v>122</v>
      </c>
      <c r="E45" s="25">
        <v>51</v>
      </c>
      <c r="F45" s="25">
        <v>7.1</v>
      </c>
      <c r="G45" s="16">
        <f>1000*(E45/(1+0.0008*F45))/(E45/(1+0.0008*F45)+D45/(0.917))</f>
        <v>275.97669679610453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 ht="15">
      <c r="A46" s="16">
        <v>0.05</v>
      </c>
      <c r="B46" s="16">
        <v>0.1</v>
      </c>
      <c r="C46" s="16">
        <f>A46+(B46-A46)/2</f>
        <v>0.07500000000000001</v>
      </c>
      <c r="D46" s="25">
        <v>127</v>
      </c>
      <c r="E46" s="25">
        <v>49</v>
      </c>
      <c r="F46" s="25">
        <v>9.2</v>
      </c>
      <c r="G46" s="16">
        <f>1000*(E46/(1+0.0008*F46))/(E46/(1+0.0008*F46)+D46/(0.917))</f>
        <v>259.9270702477015</v>
      </c>
      <c r="H46" s="23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 ht="15">
      <c r="A47" s="16">
        <v>0.1</v>
      </c>
      <c r="B47" s="16">
        <v>0.15</v>
      </c>
      <c r="C47" s="16">
        <f>A47+(B47-A47)/2</f>
        <v>0.125</v>
      </c>
      <c r="D47" s="25">
        <v>203</v>
      </c>
      <c r="E47" s="25">
        <v>56</v>
      </c>
      <c r="F47" s="25">
        <v>13.7</v>
      </c>
      <c r="G47" s="16">
        <f>1000*(E47/(1+0.0008*F47))/(E47/(1+0.0008*F47)+D47/(0.917))</f>
        <v>200.14274084243286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1" ht="15">
      <c r="A48" s="16">
        <v>0.15</v>
      </c>
      <c r="B48" s="16">
        <v>0.2</v>
      </c>
      <c r="C48" s="16">
        <f>A48+(B48-A48)/2</f>
        <v>0.175</v>
      </c>
      <c r="D48" s="25">
        <v>200</v>
      </c>
      <c r="E48" s="25">
        <v>47</v>
      </c>
      <c r="F48" s="25">
        <v>16.5</v>
      </c>
      <c r="G48" s="16">
        <f>1000*(E48/(1+0.0008*F48))/(E48/(1+0.0008*F48)+D48/(0.917))</f>
        <v>175.38526648191777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1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</row>
    <row r="50" spans="1:41" ht="15.75">
      <c r="A50" s="18" t="s">
        <v>51</v>
      </c>
      <c r="B50" s="18" t="s">
        <v>193</v>
      </c>
      <c r="C50" s="16" t="s">
        <v>118</v>
      </c>
      <c r="D50" s="16" t="s">
        <v>250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</row>
    <row r="51" spans="1:41" ht="15.75">
      <c r="A51" s="18" t="s">
        <v>165</v>
      </c>
      <c r="B51" s="18" t="s">
        <v>166</v>
      </c>
      <c r="C51" s="18" t="s">
        <v>167</v>
      </c>
      <c r="D51" s="18" t="s">
        <v>178</v>
      </c>
      <c r="E51" s="18" t="s">
        <v>169</v>
      </c>
      <c r="F51" s="18" t="s">
        <v>175</v>
      </c>
      <c r="G51" s="18" t="s">
        <v>170</v>
      </c>
      <c r="H51" s="18" t="s">
        <v>168</v>
      </c>
      <c r="I51" s="18" t="s">
        <v>163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</row>
    <row r="52" spans="1:41" ht="15">
      <c r="A52" s="16">
        <v>0</v>
      </c>
      <c r="B52" s="16">
        <v>0.5</v>
      </c>
      <c r="C52" s="25">
        <v>0.25</v>
      </c>
      <c r="D52" s="25">
        <v>130</v>
      </c>
      <c r="E52" s="25">
        <v>53</v>
      </c>
      <c r="F52" s="25">
        <v>6.1</v>
      </c>
      <c r="G52" s="16">
        <f>1000*(E52/(1+0.0008*F52))/(E52/(1+0.0008*F52)+D52/(0.917))</f>
        <v>271.157371813827</v>
      </c>
      <c r="H52" s="16">
        <v>-1.3131199792485582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 ht="15">
      <c r="A53" s="16">
        <v>0.05</v>
      </c>
      <c r="B53" s="16">
        <v>0.1</v>
      </c>
      <c r="C53" s="25">
        <v>0.075</v>
      </c>
      <c r="D53" s="25">
        <v>157</v>
      </c>
      <c r="E53" s="25">
        <v>49</v>
      </c>
      <c r="F53" s="25">
        <v>6.3</v>
      </c>
      <c r="G53" s="16">
        <f>1000*(E53/(1+0.0008*F53))/(E53/(1+0.0008*F53)+D53/(0.917))</f>
        <v>221.64587290678753</v>
      </c>
      <c r="H53" s="16">
        <v>-1.3340223477063669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41" ht="15">
      <c r="A54" s="16">
        <v>0.1</v>
      </c>
      <c r="B54" s="16">
        <v>0.15</v>
      </c>
      <c r="C54" s="25">
        <v>0.125</v>
      </c>
      <c r="D54" s="25">
        <v>133</v>
      </c>
      <c r="E54" s="25">
        <v>51</v>
      </c>
      <c r="F54" s="25">
        <v>7.7</v>
      </c>
      <c r="G54" s="16">
        <f>1000*(E54/(1+0.0008*F54))/(E54/(1+0.0008*F54)+D54/(0.917))</f>
        <v>258.9731623022525</v>
      </c>
      <c r="H54" s="16">
        <v>-1.4813342777899714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 ht="15">
      <c r="A55" s="16">
        <v>0.15</v>
      </c>
      <c r="B55" s="16">
        <v>0.2</v>
      </c>
      <c r="C55" s="25">
        <v>0.175</v>
      </c>
      <c r="D55" s="25">
        <v>156</v>
      </c>
      <c r="E55" s="25">
        <v>54</v>
      </c>
      <c r="F55" s="25">
        <v>8.2</v>
      </c>
      <c r="G55" s="16">
        <f>1000*(E55/(1+0.0008*F55))/(E55/(1+0.0008*F55)+D55/(0.917))</f>
        <v>239.7485907907259</v>
      </c>
      <c r="H55" s="16">
        <v>-1.6545253307261008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41" s="1" customFormat="1" ht="15.75">
      <c r="A57" s="18" t="s">
        <v>171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6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</row>
    <row r="58" spans="1:41" s="1" customFormat="1" ht="15.75">
      <c r="A58" s="18" t="s">
        <v>165</v>
      </c>
      <c r="B58" s="18" t="s">
        <v>166</v>
      </c>
      <c r="C58" s="18" t="s">
        <v>167</v>
      </c>
      <c r="D58" s="18" t="s">
        <v>172</v>
      </c>
      <c r="E58" s="18" t="s">
        <v>173</v>
      </c>
      <c r="F58" s="18" t="s">
        <v>175</v>
      </c>
      <c r="G58" s="18" t="s">
        <v>168</v>
      </c>
      <c r="H58" s="18" t="s">
        <v>174</v>
      </c>
      <c r="I58" s="18" t="s">
        <v>163</v>
      </c>
      <c r="J58" s="18"/>
      <c r="K58" s="18"/>
      <c r="L58" s="16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</row>
    <row r="59" spans="1:41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s="1" customFormat="1" ht="15.75">
      <c r="A60" s="18" t="s">
        <v>176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</row>
    <row r="61" spans="1:41" s="1" customFormat="1" ht="15.75">
      <c r="A61" s="18" t="s">
        <v>184</v>
      </c>
      <c r="B61" s="16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</row>
    <row r="62" spans="1:41" s="1" customFormat="1" ht="15.75">
      <c r="A62" s="18" t="s">
        <v>183</v>
      </c>
      <c r="B62" s="16" t="s">
        <v>194</v>
      </c>
      <c r="C62" s="18"/>
      <c r="D62" s="18"/>
      <c r="E62" s="18"/>
      <c r="F62" s="18"/>
      <c r="G62" s="18"/>
      <c r="H62" s="18"/>
      <c r="I62" s="16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</row>
    <row r="63" spans="1:41" ht="15.75">
      <c r="A63" s="18" t="s">
        <v>187</v>
      </c>
      <c r="B63" s="16">
        <v>0.005</v>
      </c>
      <c r="C63" s="16">
        <v>0.037000000000000005</v>
      </c>
      <c r="D63" s="16">
        <v>0.06</v>
      </c>
      <c r="E63" s="16">
        <v>0.08</v>
      </c>
      <c r="F63" s="16">
        <v>0.085</v>
      </c>
      <c r="G63" s="16">
        <v>0.1</v>
      </c>
      <c r="H63" s="16">
        <v>0.105</v>
      </c>
      <c r="I63" s="16">
        <v>0.115</v>
      </c>
      <c r="J63" s="16">
        <v>0.095</v>
      </c>
      <c r="K63" s="16">
        <v>0.1</v>
      </c>
      <c r="L63" s="16">
        <v>0.105</v>
      </c>
      <c r="M63" s="16">
        <v>0.102</v>
      </c>
      <c r="N63" s="16">
        <v>0.085</v>
      </c>
      <c r="O63" s="16">
        <v>0.075</v>
      </c>
      <c r="P63" s="16">
        <v>0.07</v>
      </c>
      <c r="Q63" s="16">
        <v>0.07</v>
      </c>
      <c r="R63" s="16">
        <v>0.075</v>
      </c>
      <c r="S63" s="16">
        <v>0.05</v>
      </c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  <row r="64" spans="1:41" ht="15.75">
      <c r="A64" s="18" t="s">
        <v>46</v>
      </c>
      <c r="B64" s="16">
        <v>0.07</v>
      </c>
      <c r="C64" s="16">
        <v>0.08</v>
      </c>
      <c r="D64" s="16">
        <v>0.09</v>
      </c>
      <c r="E64" s="16">
        <v>0.1</v>
      </c>
      <c r="F64" s="16">
        <v>0.095</v>
      </c>
      <c r="G64" s="16">
        <v>0.09</v>
      </c>
      <c r="H64" s="16">
        <v>0.08</v>
      </c>
      <c r="I64" s="16">
        <v>0.06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spans="1:41" ht="15.75">
      <c r="A65" s="18" t="s">
        <v>221</v>
      </c>
      <c r="B65" s="16">
        <f>AVERAGE(B63:T64)</f>
        <v>0.07996153846153847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</row>
    <row r="66" spans="1:41" ht="15.75">
      <c r="A66" s="18" t="s">
        <v>222</v>
      </c>
      <c r="B66" s="16">
        <f>STDEV(B63:T64)</f>
        <v>0.023985797079489744</v>
      </c>
      <c r="C66" s="16"/>
      <c r="D66" s="16"/>
      <c r="E66" s="13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</row>
    <row r="67" spans="1:41" ht="15.75">
      <c r="A67" s="18" t="s">
        <v>185</v>
      </c>
      <c r="B67" s="16">
        <v>1.3</v>
      </c>
      <c r="C67" s="16"/>
      <c r="D67" s="16"/>
      <c r="E67" s="13"/>
      <c r="F67" s="2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</row>
    <row r="68" spans="1:41" ht="15.75">
      <c r="A68" s="18" t="s">
        <v>186</v>
      </c>
      <c r="B68" s="16">
        <v>-0.9741744994604964</v>
      </c>
      <c r="C68" s="16"/>
      <c r="D68" s="16"/>
      <c r="E68" s="13"/>
      <c r="F68" s="2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</row>
    <row r="69" spans="1:41" ht="15.75">
      <c r="A69" s="16"/>
      <c r="B69" s="16"/>
      <c r="C69" s="16"/>
      <c r="D69" s="16"/>
      <c r="E69" s="13"/>
      <c r="F69" s="25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</row>
    <row r="70" spans="1:41" ht="15.75">
      <c r="A70" s="18" t="s">
        <v>47</v>
      </c>
      <c r="B70" s="16"/>
      <c r="C70" s="16"/>
      <c r="D70" s="16"/>
      <c r="E70" s="13"/>
      <c r="F70" s="25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</row>
    <row r="71" spans="1:41" ht="15.75">
      <c r="A71" s="18" t="s">
        <v>183</v>
      </c>
      <c r="B71" s="16"/>
      <c r="C71" s="16"/>
      <c r="D71" s="16"/>
      <c r="E71" s="13"/>
      <c r="F71" s="2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</row>
    <row r="72" spans="1:41" ht="15.75">
      <c r="A72" s="18" t="s">
        <v>187</v>
      </c>
      <c r="B72" s="16"/>
      <c r="C72" s="16"/>
      <c r="D72" s="16"/>
      <c r="E72" s="13"/>
      <c r="F72" s="2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1:41" ht="15.75">
      <c r="A73" s="18" t="s">
        <v>46</v>
      </c>
      <c r="B73" s="16"/>
      <c r="C73" s="16"/>
      <c r="D73" s="16"/>
      <c r="E73" s="13"/>
      <c r="F73" s="25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</row>
    <row r="74" spans="1:41" ht="15.75">
      <c r="A74" s="18" t="s">
        <v>221</v>
      </c>
      <c r="B74" s="16"/>
      <c r="C74" s="16"/>
      <c r="D74" s="16"/>
      <c r="E74" s="13"/>
      <c r="F74" s="25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</row>
    <row r="75" spans="1:41" ht="15.75">
      <c r="A75" s="18" t="s">
        <v>222</v>
      </c>
      <c r="B75" s="16"/>
      <c r="C75" s="16"/>
      <c r="D75" s="16"/>
      <c r="E75" s="13"/>
      <c r="F75" s="25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</row>
    <row r="76" spans="1:41" ht="15.75">
      <c r="A76" s="18" t="s">
        <v>185</v>
      </c>
      <c r="B76" s="16"/>
      <c r="C76" s="16"/>
      <c r="D76" s="16"/>
      <c r="E76" s="13"/>
      <c r="F76" s="25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</row>
    <row r="77" spans="1:41" ht="15.75">
      <c r="A77" s="18" t="s">
        <v>186</v>
      </c>
      <c r="B77" s="16">
        <v>-1.1416306797746074</v>
      </c>
      <c r="C77" s="16"/>
      <c r="D77" s="16"/>
      <c r="E77" s="13"/>
      <c r="F77" s="25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</row>
    <row r="78" spans="1:41" ht="15.75">
      <c r="A78" s="18"/>
      <c r="B78" s="16"/>
      <c r="C78" s="16"/>
      <c r="D78" s="16"/>
      <c r="E78" s="13"/>
      <c r="F78" s="25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</row>
    <row r="79" spans="1:41" ht="15.75">
      <c r="A79" s="18" t="s">
        <v>48</v>
      </c>
      <c r="B79" s="16"/>
      <c r="C79" s="16"/>
      <c r="D79" s="16"/>
      <c r="E79" s="13"/>
      <c r="F79" s="2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</row>
    <row r="80" spans="1:41" ht="15.75">
      <c r="A80" s="18" t="s">
        <v>183</v>
      </c>
      <c r="B80" s="16" t="s">
        <v>150</v>
      </c>
      <c r="C80" s="16"/>
      <c r="D80" s="16"/>
      <c r="E80" s="13"/>
      <c r="F80" s="25"/>
      <c r="G80" s="16"/>
      <c r="H80" s="16"/>
      <c r="I80" s="18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</row>
    <row r="81" spans="1:41" ht="15.75">
      <c r="A81" s="18" t="s">
        <v>185</v>
      </c>
      <c r="B81" s="16">
        <v>1.4</v>
      </c>
      <c r="C81" s="16">
        <v>4.6</v>
      </c>
      <c r="D81" s="16">
        <v>1.6</v>
      </c>
      <c r="E81" s="13">
        <v>1.6</v>
      </c>
      <c r="F81" s="25">
        <v>1</v>
      </c>
      <c r="G81" s="16">
        <v>1.1</v>
      </c>
      <c r="H81" s="16">
        <v>2.2</v>
      </c>
      <c r="I81" s="18">
        <v>5.7</v>
      </c>
      <c r="J81" s="16">
        <v>1.1</v>
      </c>
      <c r="K81" s="16">
        <v>1.3</v>
      </c>
      <c r="L81" s="16">
        <v>1</v>
      </c>
      <c r="M81" s="16">
        <v>1</v>
      </c>
      <c r="N81" s="16">
        <v>1.1</v>
      </c>
      <c r="O81" s="16">
        <v>1.1</v>
      </c>
      <c r="P81" s="16">
        <v>1.2</v>
      </c>
      <c r="Q81" s="16">
        <v>1.2</v>
      </c>
      <c r="R81" s="16">
        <v>1.2</v>
      </c>
      <c r="S81" s="16">
        <v>1.2</v>
      </c>
      <c r="T81" s="16">
        <v>1.8</v>
      </c>
      <c r="U81" s="16">
        <v>1.8</v>
      </c>
      <c r="V81" s="16">
        <v>1.4</v>
      </c>
      <c r="W81" s="16">
        <v>1.4</v>
      </c>
      <c r="X81" s="16">
        <v>1.6</v>
      </c>
      <c r="Y81" s="16">
        <v>1.6</v>
      </c>
      <c r="Z81" s="16">
        <v>1.3</v>
      </c>
      <c r="AA81" s="16">
        <v>1.3</v>
      </c>
      <c r="AB81" s="16">
        <v>1.6</v>
      </c>
      <c r="AC81" s="16">
        <v>7.1</v>
      </c>
      <c r="AD81" s="16">
        <v>1.1</v>
      </c>
      <c r="AE81" s="16">
        <v>1.1</v>
      </c>
      <c r="AF81" s="16">
        <v>1.3</v>
      </c>
      <c r="AG81" s="16">
        <v>1.3</v>
      </c>
      <c r="AH81" s="16">
        <v>1.2</v>
      </c>
      <c r="AI81" s="16">
        <v>1.2</v>
      </c>
      <c r="AJ81" s="16">
        <v>1.3</v>
      </c>
      <c r="AK81" s="16">
        <v>1.3</v>
      </c>
      <c r="AL81" s="16">
        <v>1.1</v>
      </c>
      <c r="AM81" s="16">
        <v>1.1</v>
      </c>
      <c r="AN81" s="16">
        <v>1.8</v>
      </c>
      <c r="AO81" s="16">
        <v>1.8</v>
      </c>
    </row>
    <row r="82" spans="1:41" ht="15.75">
      <c r="A82" s="18" t="s">
        <v>186</v>
      </c>
      <c r="B82" s="16"/>
      <c r="C82" s="16"/>
      <c r="D82" s="16"/>
      <c r="E82" s="13"/>
      <c r="F82" s="25"/>
      <c r="G82" s="16"/>
      <c r="H82" s="16"/>
      <c r="I82" s="18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</row>
    <row r="83" spans="1:41" ht="15.75">
      <c r="A83" s="16"/>
      <c r="B83" s="16"/>
      <c r="C83" s="16"/>
      <c r="D83" s="16"/>
      <c r="E83" s="13"/>
      <c r="F83" s="25"/>
      <c r="G83" s="16"/>
      <c r="H83" s="16"/>
      <c r="I83" s="18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</row>
    <row r="84" spans="1:41" ht="15.75">
      <c r="A84" s="18"/>
      <c r="B84" s="16"/>
      <c r="C84" s="16"/>
      <c r="D84" s="16"/>
      <c r="E84" s="13"/>
      <c r="F84" s="25"/>
      <c r="G84" s="16"/>
      <c r="H84" s="16"/>
      <c r="I84" s="18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</row>
    <row r="85" spans="1:41" ht="15.75">
      <c r="A85" s="18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</row>
    <row r="86" spans="1:41" ht="15.75">
      <c r="A86" s="18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</row>
    <row r="87" spans="1:41" ht="15.75">
      <c r="A87" s="18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</row>
    <row r="88" spans="1:41" ht="15.75">
      <c r="A88" s="18"/>
      <c r="B88" s="23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</row>
    <row r="89" spans="1:41" ht="15.75">
      <c r="A89" s="18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</row>
    <row r="90" spans="1:41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</row>
    <row r="91" spans="1:41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</row>
    <row r="92" spans="1:41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</row>
    <row r="93" spans="1:41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</row>
    <row r="94" spans="1:41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</row>
    <row r="95" spans="1:41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</row>
    <row r="96" spans="1:41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</row>
    <row r="97" spans="1:41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</row>
    <row r="98" spans="1:41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</row>
    <row r="99" spans="1:41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</row>
    <row r="100" spans="1:41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</row>
    <row r="101" spans="1:41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</row>
    <row r="102" spans="1:41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</row>
    <row r="103" spans="1:41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</row>
    <row r="104" spans="1:41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</row>
    <row r="105" spans="1:41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</row>
    <row r="106" spans="1:41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</row>
    <row r="107" spans="1:41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</row>
    <row r="108" spans="1:41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</row>
    <row r="109" spans="1:41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</row>
    <row r="110" spans="1:41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</row>
    <row r="111" spans="1:41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</row>
    <row r="112" spans="1:41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</row>
    <row r="113" spans="1:41" ht="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</row>
    <row r="114" spans="1:41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</row>
    <row r="115" spans="1:41" ht="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</row>
    <row r="116" spans="1:41" ht="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</row>
    <row r="117" spans="1:41" ht="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</row>
    <row r="118" spans="1:41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</row>
    <row r="119" spans="1:41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</row>
    <row r="120" spans="1:41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</row>
    <row r="121" spans="1:41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</row>
    <row r="122" spans="1:41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</row>
    <row r="123" spans="1:41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</row>
    <row r="124" spans="1:41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</row>
    <row r="125" spans="1:41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</row>
    <row r="126" spans="1:41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</row>
    <row r="127" spans="1:41" ht="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</row>
    <row r="128" spans="1:41" ht="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</row>
    <row r="129" spans="1:41" ht="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</row>
    <row r="130" spans="1:41" ht="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</row>
    <row r="131" spans="1:41" ht="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</row>
    <row r="132" spans="1:41" ht="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</row>
    <row r="133" spans="1:41" ht="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</row>
    <row r="134" spans="1:41" ht="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</row>
    <row r="135" spans="1:41" ht="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</row>
    <row r="136" spans="1:41" ht="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</row>
    <row r="137" spans="1:41" ht="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</row>
    <row r="138" spans="1:41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</row>
    <row r="139" spans="1:41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</row>
    <row r="140" spans="1:41" ht="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</row>
    <row r="141" spans="1:41" ht="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</row>
    <row r="142" spans="1:41" ht="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</row>
    <row r="143" spans="1:41" ht="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</row>
    <row r="144" spans="1:41" ht="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</row>
    <row r="145" spans="1:41" ht="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</row>
    <row r="146" spans="1:41" ht="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</row>
    <row r="147" spans="1:41" ht="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</row>
    <row r="148" spans="1:41" ht="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</row>
    <row r="149" spans="1:41" ht="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</row>
    <row r="150" spans="1:41" ht="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</row>
    <row r="151" spans="1:41" ht="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</row>
    <row r="152" spans="1:41" ht="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</row>
    <row r="153" spans="1:41" ht="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</row>
    <row r="154" spans="1:41" ht="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</row>
    <row r="155" spans="1:41" ht="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</row>
  </sheetData>
  <printOptions/>
  <pageMargins left="0.75" right="0.75" top="1" bottom="1" header="0.5" footer="0.5"/>
  <pageSetup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I34" sqref="I34"/>
    </sheetView>
  </sheetViews>
  <sheetFormatPr defaultColWidth="9.00390625" defaultRowHeight="12"/>
  <cols>
    <col min="1" max="1" width="16.75390625" style="0" customWidth="1"/>
    <col min="2" max="16384" width="11.375" style="0" customWidth="1"/>
  </cols>
  <sheetData>
    <row r="1" spans="1:10" ht="12">
      <c r="A1" s="2" t="s">
        <v>179</v>
      </c>
      <c r="B1" s="4">
        <v>35012</v>
      </c>
      <c r="C1" s="2"/>
      <c r="D1" s="2"/>
      <c r="E1" s="2"/>
      <c r="F1" s="2"/>
      <c r="G1" s="2"/>
      <c r="H1" s="2"/>
      <c r="I1" s="2"/>
      <c r="J1" s="2"/>
    </row>
    <row r="2" spans="1:2" ht="12.75">
      <c r="A2" t="s">
        <v>180</v>
      </c>
      <c r="B2" s="14" t="s">
        <v>212</v>
      </c>
    </row>
    <row r="3" spans="1:3" ht="12">
      <c r="A3" t="s">
        <v>181</v>
      </c>
      <c r="B3" s="8">
        <v>71.351</v>
      </c>
      <c r="C3" s="8">
        <v>-156.5283</v>
      </c>
    </row>
    <row r="4" ht="12">
      <c r="A4" t="s">
        <v>57</v>
      </c>
    </row>
    <row r="5" ht="12">
      <c r="A5" t="s">
        <v>58</v>
      </c>
    </row>
    <row r="6" ht="12">
      <c r="A6" t="s">
        <v>213</v>
      </c>
    </row>
    <row r="7" ht="12">
      <c r="A7" t="s">
        <v>182</v>
      </c>
    </row>
    <row r="8" spans="1:2" ht="12">
      <c r="A8" t="s">
        <v>183</v>
      </c>
      <c r="B8" t="s">
        <v>264</v>
      </c>
    </row>
    <row r="10" spans="1:4" ht="12.75">
      <c r="A10" s="1" t="s">
        <v>51</v>
      </c>
      <c r="B10" s="15" t="s">
        <v>196</v>
      </c>
      <c r="C10" t="s">
        <v>53</v>
      </c>
      <c r="D10" s="3" t="s">
        <v>183</v>
      </c>
    </row>
    <row r="11" spans="1:10" ht="12">
      <c r="A11" s="1" t="s">
        <v>159</v>
      </c>
      <c r="B11" s="1" t="s">
        <v>172</v>
      </c>
      <c r="C11" s="1" t="s">
        <v>163</v>
      </c>
      <c r="D11" s="1"/>
      <c r="E11" s="1" t="s">
        <v>165</v>
      </c>
      <c r="F11" s="1" t="s">
        <v>166</v>
      </c>
      <c r="G11" s="1" t="s">
        <v>167</v>
      </c>
      <c r="H11" s="1" t="s">
        <v>164</v>
      </c>
      <c r="I11" s="1" t="s">
        <v>168</v>
      </c>
      <c r="J11" s="1" t="s">
        <v>163</v>
      </c>
    </row>
    <row r="12" spans="1:10" ht="12.75">
      <c r="A12" s="2"/>
      <c r="B12" s="2"/>
      <c r="C12" s="2"/>
      <c r="E12">
        <v>0</v>
      </c>
      <c r="F12">
        <v>0.05</v>
      </c>
      <c r="G12" s="5">
        <f aca="true" t="shared" si="0" ref="G12:G22">E12+(F12-E12)/2</f>
        <v>0.025</v>
      </c>
      <c r="H12">
        <v>6.4</v>
      </c>
      <c r="J12" t="s">
        <v>265</v>
      </c>
    </row>
    <row r="13" spans="1:8" ht="12.75">
      <c r="A13" s="2"/>
      <c r="B13" s="2"/>
      <c r="C13" s="2"/>
      <c r="E13">
        <v>0.05</v>
      </c>
      <c r="F13">
        <v>0.1</v>
      </c>
      <c r="G13" s="5">
        <f t="shared" si="0"/>
        <v>0.07500000000000001</v>
      </c>
      <c r="H13">
        <v>5.6</v>
      </c>
    </row>
    <row r="14" spans="1:8" ht="12.75">
      <c r="A14" s="2"/>
      <c r="B14" s="2"/>
      <c r="C14" s="2"/>
      <c r="E14">
        <v>0.1</v>
      </c>
      <c r="F14">
        <v>0.15</v>
      </c>
      <c r="G14" s="5">
        <f t="shared" si="0"/>
        <v>0.125</v>
      </c>
      <c r="H14">
        <v>5.7</v>
      </c>
    </row>
    <row r="15" spans="1:8" ht="12.75">
      <c r="A15" s="2"/>
      <c r="B15" s="2"/>
      <c r="C15" s="2"/>
      <c r="E15">
        <v>0.15</v>
      </c>
      <c r="F15">
        <v>0.2</v>
      </c>
      <c r="G15" s="5">
        <f t="shared" si="0"/>
        <v>0.175</v>
      </c>
      <c r="H15">
        <v>5.7</v>
      </c>
    </row>
    <row r="16" spans="1:8" ht="12.75">
      <c r="A16" s="2"/>
      <c r="B16" s="2"/>
      <c r="C16" s="2"/>
      <c r="E16">
        <v>0.2</v>
      </c>
      <c r="F16">
        <v>0.25</v>
      </c>
      <c r="G16" s="5">
        <f t="shared" si="0"/>
        <v>0.225</v>
      </c>
      <c r="H16">
        <v>5.3</v>
      </c>
    </row>
    <row r="17" spans="1:8" ht="12.75">
      <c r="A17" s="2"/>
      <c r="B17" s="2"/>
      <c r="C17" s="2"/>
      <c r="E17">
        <v>0.25</v>
      </c>
      <c r="F17">
        <v>0.3</v>
      </c>
      <c r="G17" s="5">
        <f t="shared" si="0"/>
        <v>0.275</v>
      </c>
      <c r="H17">
        <v>4.7</v>
      </c>
    </row>
    <row r="18" spans="1:8" ht="12.75">
      <c r="A18" s="2"/>
      <c r="B18" s="2"/>
      <c r="C18" s="2"/>
      <c r="E18">
        <v>0.3</v>
      </c>
      <c r="F18">
        <v>0.35</v>
      </c>
      <c r="G18" s="5">
        <f t="shared" si="0"/>
        <v>0.32499999999999996</v>
      </c>
      <c r="H18">
        <v>4.6</v>
      </c>
    </row>
    <row r="19" spans="1:8" ht="12.75">
      <c r="A19" s="2"/>
      <c r="B19" s="2"/>
      <c r="C19" s="2"/>
      <c r="E19">
        <v>0.35</v>
      </c>
      <c r="F19">
        <v>0.4</v>
      </c>
      <c r="G19" s="5">
        <f t="shared" si="0"/>
        <v>0.375</v>
      </c>
      <c r="H19">
        <v>4.7</v>
      </c>
    </row>
    <row r="20" spans="1:8" ht="12.75">
      <c r="A20" s="2"/>
      <c r="B20" s="2"/>
      <c r="C20" s="2"/>
      <c r="E20">
        <v>0.4</v>
      </c>
      <c r="F20">
        <v>0.45</v>
      </c>
      <c r="G20" s="5">
        <f t="shared" si="0"/>
        <v>0.42500000000000004</v>
      </c>
      <c r="H20">
        <v>4.3</v>
      </c>
    </row>
    <row r="21" spans="1:8" ht="12.75">
      <c r="A21" s="2"/>
      <c r="B21" s="2"/>
      <c r="C21" s="2"/>
      <c r="E21">
        <v>0.45</v>
      </c>
      <c r="F21">
        <v>0.5</v>
      </c>
      <c r="G21" s="5">
        <f t="shared" si="0"/>
        <v>0.475</v>
      </c>
      <c r="H21">
        <v>4.9</v>
      </c>
    </row>
    <row r="22" spans="1:10" ht="12.75">
      <c r="A22" s="2"/>
      <c r="B22" s="2"/>
      <c r="C22" s="2"/>
      <c r="E22">
        <v>0.5</v>
      </c>
      <c r="F22">
        <v>0.54</v>
      </c>
      <c r="G22" s="5">
        <f t="shared" si="0"/>
        <v>0.52</v>
      </c>
      <c r="H22">
        <v>8.5</v>
      </c>
      <c r="J22" t="s">
        <v>266</v>
      </c>
    </row>
    <row r="24" spans="1:4" ht="12">
      <c r="A24" s="1" t="s">
        <v>51</v>
      </c>
      <c r="B24" s="1"/>
      <c r="D24" t="s">
        <v>183</v>
      </c>
    </row>
    <row r="25" spans="1:7" ht="12">
      <c r="A25" s="1" t="s">
        <v>165</v>
      </c>
      <c r="B25" s="1" t="s">
        <v>166</v>
      </c>
      <c r="C25" s="1" t="s">
        <v>167</v>
      </c>
      <c r="D25" s="1" t="s">
        <v>178</v>
      </c>
      <c r="E25" s="1" t="s">
        <v>169</v>
      </c>
      <c r="F25" s="1" t="s">
        <v>175</v>
      </c>
      <c r="G25" s="1" t="s">
        <v>170</v>
      </c>
    </row>
    <row r="27" spans="1:7" ht="12">
      <c r="A27" s="1" t="s">
        <v>171</v>
      </c>
      <c r="B27" s="1"/>
      <c r="C27" s="1"/>
      <c r="D27" s="1"/>
      <c r="E27" s="1"/>
      <c r="F27" s="1"/>
      <c r="G27" s="1"/>
    </row>
    <row r="28" spans="1:7" ht="12">
      <c r="A28" s="1" t="s">
        <v>165</v>
      </c>
      <c r="B28" s="1" t="s">
        <v>166</v>
      </c>
      <c r="C28" s="1" t="s">
        <v>167</v>
      </c>
      <c r="D28" s="1" t="s">
        <v>172</v>
      </c>
      <c r="E28" s="1" t="s">
        <v>173</v>
      </c>
      <c r="F28" s="1" t="s">
        <v>175</v>
      </c>
      <c r="G28" s="1" t="s">
        <v>168</v>
      </c>
    </row>
    <row r="29" spans="6:7" ht="12">
      <c r="F29" s="2"/>
      <c r="G29" s="2"/>
    </row>
    <row r="30" spans="1:5" ht="12">
      <c r="A30" s="1" t="s">
        <v>176</v>
      </c>
      <c r="B30" s="1"/>
      <c r="C30" s="1"/>
      <c r="D30" s="1"/>
      <c r="E30" s="1"/>
    </row>
    <row r="31" spans="1:5" ht="12">
      <c r="A31" s="1" t="s">
        <v>184</v>
      </c>
      <c r="B31" s="1"/>
      <c r="C31" s="1"/>
      <c r="D31" s="1"/>
      <c r="E31" s="1"/>
    </row>
    <row r="32" spans="1:9" ht="12">
      <c r="A32" s="1" t="s">
        <v>183</v>
      </c>
      <c r="B32" s="2"/>
      <c r="C32" s="1"/>
      <c r="D32" s="1"/>
      <c r="E32" s="1"/>
      <c r="F32" s="1"/>
      <c r="G32" s="1"/>
      <c r="H32" s="1"/>
      <c r="I32" s="1"/>
    </row>
    <row r="33" spans="1:9" ht="12">
      <c r="A33" s="1" t="s">
        <v>187</v>
      </c>
      <c r="F33" s="1"/>
      <c r="G33" s="1"/>
      <c r="H33" s="1"/>
      <c r="I33" s="1"/>
    </row>
    <row r="34" spans="1:10" ht="12">
      <c r="A34" s="1" t="s">
        <v>46</v>
      </c>
      <c r="F34" s="1"/>
      <c r="G34" s="1"/>
      <c r="H34" s="1"/>
      <c r="I34" s="1"/>
      <c r="J34" s="1"/>
    </row>
    <row r="35" spans="1:10" ht="12">
      <c r="A35" s="1" t="s">
        <v>221</v>
      </c>
      <c r="F35" s="1"/>
      <c r="G35" s="1"/>
      <c r="H35" s="1"/>
      <c r="I35" s="1"/>
      <c r="J35" s="1"/>
    </row>
    <row r="36" spans="1:10" ht="12">
      <c r="A36" s="1" t="s">
        <v>222</v>
      </c>
      <c r="F36" s="1"/>
      <c r="G36" s="1"/>
      <c r="H36" s="1"/>
      <c r="I36" s="1"/>
      <c r="J36" s="1"/>
    </row>
    <row r="37" spans="1:10" ht="12">
      <c r="A37" s="1" t="s">
        <v>185</v>
      </c>
      <c r="J37" s="1"/>
    </row>
    <row r="38" spans="1:10" ht="12">
      <c r="A38" s="1" t="s">
        <v>186</v>
      </c>
      <c r="J38" s="1"/>
    </row>
    <row r="40" ht="12">
      <c r="A40" s="1" t="s">
        <v>47</v>
      </c>
    </row>
    <row r="41" ht="12">
      <c r="A41" s="1" t="s">
        <v>183</v>
      </c>
    </row>
    <row r="42" ht="12">
      <c r="A42" s="1" t="s">
        <v>187</v>
      </c>
    </row>
    <row r="43" ht="12">
      <c r="A43" s="1" t="s">
        <v>46</v>
      </c>
    </row>
    <row r="44" ht="12">
      <c r="A44" s="1" t="s">
        <v>221</v>
      </c>
    </row>
    <row r="45" ht="12">
      <c r="A45" s="1" t="s">
        <v>222</v>
      </c>
    </row>
    <row r="46" ht="12">
      <c r="A46" s="1" t="s">
        <v>185</v>
      </c>
    </row>
    <row r="47" ht="12">
      <c r="A47" s="1" t="s">
        <v>186</v>
      </c>
    </row>
    <row r="49" ht="12">
      <c r="A49" s="1" t="s">
        <v>48</v>
      </c>
    </row>
    <row r="50" ht="12">
      <c r="A50" s="1" t="s">
        <v>183</v>
      </c>
    </row>
    <row r="51" ht="12">
      <c r="A51" s="1" t="s">
        <v>185</v>
      </c>
    </row>
    <row r="52" ht="12">
      <c r="A52" s="1" t="s">
        <v>186</v>
      </c>
    </row>
  </sheetData>
  <printOptions/>
  <pageMargins left="0.75" right="0.75" top="1" bottom="1" header="0.5" footer="0.5"/>
  <pageSetup horizontalDpi="300" verticalDpi="300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J40" sqref="J40"/>
    </sheetView>
  </sheetViews>
  <sheetFormatPr defaultColWidth="9.00390625" defaultRowHeight="12"/>
  <cols>
    <col min="1" max="1" width="16.625" style="0" customWidth="1"/>
    <col min="2" max="16384" width="11.375" style="0" customWidth="1"/>
  </cols>
  <sheetData>
    <row r="1" spans="1:2" s="2" customFormat="1" ht="12">
      <c r="A1" s="2" t="s">
        <v>179</v>
      </c>
      <c r="B1" s="4">
        <v>35034</v>
      </c>
    </row>
    <row r="2" spans="1:2" ht="12.75">
      <c r="A2" t="s">
        <v>180</v>
      </c>
      <c r="B2" s="14" t="s">
        <v>212</v>
      </c>
    </row>
    <row r="3" spans="1:3" ht="12">
      <c r="A3" t="s">
        <v>181</v>
      </c>
      <c r="B3" s="8">
        <v>71.351</v>
      </c>
      <c r="C3" s="8">
        <v>-156.5283</v>
      </c>
    </row>
    <row r="4" ht="12">
      <c r="A4" t="s">
        <v>57</v>
      </c>
    </row>
    <row r="5" ht="12">
      <c r="A5" t="s">
        <v>58</v>
      </c>
    </row>
    <row r="6" ht="12">
      <c r="A6" t="s">
        <v>213</v>
      </c>
    </row>
    <row r="7" ht="12">
      <c r="A7" t="s">
        <v>182</v>
      </c>
    </row>
    <row r="8" ht="12">
      <c r="A8" t="s">
        <v>183</v>
      </c>
    </row>
    <row r="10" spans="1:4" ht="12">
      <c r="A10" s="1" t="s">
        <v>51</v>
      </c>
      <c r="B10" s="1" t="s">
        <v>268</v>
      </c>
      <c r="C10" t="s">
        <v>53</v>
      </c>
      <c r="D10" s="3" t="s">
        <v>183</v>
      </c>
    </row>
    <row r="11" spans="1:10" s="1" customFormat="1" ht="12">
      <c r="A11" s="1" t="s">
        <v>159</v>
      </c>
      <c r="B11" s="1" t="s">
        <v>172</v>
      </c>
      <c r="C11" s="1" t="s">
        <v>163</v>
      </c>
      <c r="E11" s="1" t="s">
        <v>165</v>
      </c>
      <c r="F11" s="1" t="s">
        <v>166</v>
      </c>
      <c r="G11" s="1" t="s">
        <v>167</v>
      </c>
      <c r="H11" s="1" t="s">
        <v>164</v>
      </c>
      <c r="I11" s="1" t="s">
        <v>168</v>
      </c>
      <c r="J11" s="1" t="s">
        <v>163</v>
      </c>
    </row>
    <row r="12" spans="5:8" ht="12">
      <c r="E12">
        <v>0</v>
      </c>
      <c r="F12">
        <v>0.05</v>
      </c>
      <c r="G12">
        <f aca="true" t="shared" si="0" ref="G12:G23">E12+(F12-E12)/2</f>
        <v>0.025</v>
      </c>
      <c r="H12">
        <v>8.4</v>
      </c>
    </row>
    <row r="13" spans="5:8" ht="12">
      <c r="E13">
        <v>0.05</v>
      </c>
      <c r="F13">
        <v>0.1</v>
      </c>
      <c r="G13">
        <f t="shared" si="0"/>
        <v>0.07500000000000001</v>
      </c>
      <c r="H13">
        <v>4.9</v>
      </c>
    </row>
    <row r="14" spans="5:8" ht="12">
      <c r="E14">
        <v>0.1</v>
      </c>
      <c r="F14">
        <v>0.15</v>
      </c>
      <c r="G14">
        <f t="shared" si="0"/>
        <v>0.125</v>
      </c>
      <c r="H14">
        <v>5.9</v>
      </c>
    </row>
    <row r="15" spans="5:8" ht="12">
      <c r="E15">
        <v>0.15</v>
      </c>
      <c r="F15">
        <v>0.2</v>
      </c>
      <c r="G15">
        <f t="shared" si="0"/>
        <v>0.175</v>
      </c>
      <c r="H15">
        <v>4.6</v>
      </c>
    </row>
    <row r="16" spans="5:8" ht="12">
      <c r="E16">
        <v>0.2</v>
      </c>
      <c r="F16">
        <v>0.25</v>
      </c>
      <c r="G16">
        <f t="shared" si="0"/>
        <v>0.225</v>
      </c>
      <c r="H16">
        <v>4</v>
      </c>
    </row>
    <row r="17" spans="5:8" ht="12">
      <c r="E17">
        <v>0.25</v>
      </c>
      <c r="F17">
        <v>0.3</v>
      </c>
      <c r="G17">
        <f t="shared" si="0"/>
        <v>0.275</v>
      </c>
      <c r="H17">
        <v>4.3</v>
      </c>
    </row>
    <row r="18" spans="5:8" ht="12">
      <c r="E18">
        <v>0.3</v>
      </c>
      <c r="F18">
        <v>0.35</v>
      </c>
      <c r="G18">
        <f t="shared" si="0"/>
        <v>0.32499999999999996</v>
      </c>
      <c r="H18">
        <v>4.2</v>
      </c>
    </row>
    <row r="19" spans="5:8" ht="12">
      <c r="E19">
        <v>0.35</v>
      </c>
      <c r="F19">
        <v>0.4</v>
      </c>
      <c r="G19">
        <f t="shared" si="0"/>
        <v>0.375</v>
      </c>
      <c r="H19">
        <v>5.1</v>
      </c>
    </row>
    <row r="20" spans="5:7" ht="12">
      <c r="E20">
        <v>0.4</v>
      </c>
      <c r="F20">
        <v>0.45</v>
      </c>
      <c r="G20">
        <f t="shared" si="0"/>
        <v>0.42500000000000004</v>
      </c>
    </row>
    <row r="21" spans="5:8" ht="12">
      <c r="E21">
        <v>0.45</v>
      </c>
      <c r="F21">
        <v>0.5</v>
      </c>
      <c r="G21">
        <f t="shared" si="0"/>
        <v>0.475</v>
      </c>
      <c r="H21">
        <v>4.5</v>
      </c>
    </row>
    <row r="22" spans="5:8" ht="12">
      <c r="E22">
        <v>0.5</v>
      </c>
      <c r="F22">
        <v>0.55</v>
      </c>
      <c r="G22">
        <f t="shared" si="0"/>
        <v>0.525</v>
      </c>
      <c r="H22">
        <v>5</v>
      </c>
    </row>
    <row r="23" spans="5:8" ht="12">
      <c r="E23">
        <v>0.55</v>
      </c>
      <c r="F23">
        <v>0.57</v>
      </c>
      <c r="G23">
        <f t="shared" si="0"/>
        <v>0.56</v>
      </c>
      <c r="H23">
        <v>7</v>
      </c>
    </row>
    <row r="25" spans="1:4" ht="12">
      <c r="A25" s="1" t="s">
        <v>51</v>
      </c>
      <c r="B25" s="1"/>
      <c r="D25" t="s">
        <v>183</v>
      </c>
    </row>
    <row r="26" spans="1:9" s="1" customFormat="1" ht="12">
      <c r="A26" s="1" t="s">
        <v>165</v>
      </c>
      <c r="B26" s="1" t="s">
        <v>166</v>
      </c>
      <c r="C26" s="1" t="s">
        <v>167</v>
      </c>
      <c r="D26" s="1" t="s">
        <v>178</v>
      </c>
      <c r="E26" s="1" t="s">
        <v>169</v>
      </c>
      <c r="F26" s="1" t="s">
        <v>175</v>
      </c>
      <c r="G26" s="1" t="s">
        <v>170</v>
      </c>
      <c r="I26"/>
    </row>
    <row r="27" ht="12">
      <c r="O27" s="2"/>
    </row>
    <row r="28" spans="1:12" s="1" customFormat="1" ht="12">
      <c r="A28" s="1" t="s">
        <v>171</v>
      </c>
      <c r="L28" s="2"/>
    </row>
    <row r="29" spans="1:12" s="1" customFormat="1" ht="12">
      <c r="A29" s="1" t="s">
        <v>165</v>
      </c>
      <c r="B29" s="1" t="s">
        <v>166</v>
      </c>
      <c r="C29" s="1" t="s">
        <v>167</v>
      </c>
      <c r="D29" s="1" t="s">
        <v>172</v>
      </c>
      <c r="E29" s="1" t="s">
        <v>173</v>
      </c>
      <c r="F29" s="1" t="s">
        <v>175</v>
      </c>
      <c r="G29" s="1" t="s">
        <v>168</v>
      </c>
      <c r="H29" s="1" t="s">
        <v>174</v>
      </c>
      <c r="I29" s="1" t="s">
        <v>163</v>
      </c>
      <c r="L29" s="2"/>
    </row>
    <row r="31" s="1" customFormat="1" ht="12">
      <c r="A31" s="1" t="s">
        <v>176</v>
      </c>
    </row>
    <row r="32" s="1" customFormat="1" ht="12">
      <c r="A32" s="1" t="s">
        <v>184</v>
      </c>
    </row>
    <row r="33" spans="1:2" s="1" customFormat="1" ht="12">
      <c r="A33" s="1" t="s">
        <v>183</v>
      </c>
      <c r="B33" s="2"/>
    </row>
    <row r="34" ht="12">
      <c r="A34" s="1" t="s">
        <v>187</v>
      </c>
    </row>
    <row r="35" ht="12">
      <c r="A35" s="1" t="s">
        <v>46</v>
      </c>
    </row>
    <row r="36" ht="12">
      <c r="A36" s="1" t="s">
        <v>221</v>
      </c>
    </row>
    <row r="37" ht="12">
      <c r="A37" s="1" t="s">
        <v>222</v>
      </c>
    </row>
    <row r="38" ht="12">
      <c r="A38" s="1" t="s">
        <v>185</v>
      </c>
    </row>
    <row r="39" ht="12">
      <c r="A39" s="1" t="s">
        <v>186</v>
      </c>
    </row>
    <row r="41" ht="12">
      <c r="A41" s="1" t="s">
        <v>47</v>
      </c>
    </row>
    <row r="42" ht="12">
      <c r="A42" s="1" t="s">
        <v>183</v>
      </c>
    </row>
    <row r="43" ht="12">
      <c r="A43" s="1" t="s">
        <v>187</v>
      </c>
    </row>
    <row r="44" ht="12">
      <c r="A44" s="1" t="s">
        <v>46</v>
      </c>
    </row>
    <row r="45" ht="12">
      <c r="A45" s="1" t="s">
        <v>221</v>
      </c>
    </row>
    <row r="46" ht="12">
      <c r="A46" s="1" t="s">
        <v>222</v>
      </c>
    </row>
    <row r="47" ht="12">
      <c r="A47" s="1" t="s">
        <v>185</v>
      </c>
    </row>
    <row r="48" ht="12">
      <c r="A48" s="1" t="s">
        <v>186</v>
      </c>
    </row>
    <row r="50" ht="12">
      <c r="A50" s="1" t="s">
        <v>48</v>
      </c>
    </row>
    <row r="51" ht="12">
      <c r="A51" s="1" t="s">
        <v>183</v>
      </c>
    </row>
    <row r="52" ht="12">
      <c r="A52" s="1" t="s">
        <v>185</v>
      </c>
    </row>
    <row r="53" ht="12">
      <c r="A53" s="1" t="s">
        <v>186</v>
      </c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P29" sqref="P29"/>
    </sheetView>
  </sheetViews>
  <sheetFormatPr defaultColWidth="9.00390625" defaultRowHeight="12"/>
  <cols>
    <col min="1" max="1" width="15.625" style="0" customWidth="1"/>
    <col min="2" max="16384" width="11.375" style="0" customWidth="1"/>
  </cols>
  <sheetData>
    <row r="1" spans="1:2" s="2" customFormat="1" ht="12">
      <c r="A1" s="2" t="s">
        <v>179</v>
      </c>
      <c r="B1" s="4">
        <v>35400</v>
      </c>
    </row>
    <row r="2" spans="1:2" ht="12">
      <c r="A2" t="s">
        <v>180</v>
      </c>
      <c r="B2" t="s">
        <v>267</v>
      </c>
    </row>
    <row r="3" spans="1:3" ht="12">
      <c r="A3" t="s">
        <v>181</v>
      </c>
      <c r="B3">
        <v>71.3267</v>
      </c>
      <c r="C3">
        <v>-156.7025</v>
      </c>
    </row>
    <row r="4" ht="12">
      <c r="A4" t="s">
        <v>57</v>
      </c>
    </row>
    <row r="5" ht="12">
      <c r="A5" t="s">
        <v>58</v>
      </c>
    </row>
    <row r="6" ht="12">
      <c r="A6" t="s">
        <v>213</v>
      </c>
    </row>
    <row r="7" ht="12">
      <c r="A7" t="s">
        <v>182</v>
      </c>
    </row>
    <row r="8" ht="12">
      <c r="A8" t="s">
        <v>183</v>
      </c>
    </row>
    <row r="10" spans="1:4" ht="12">
      <c r="A10" s="1" t="s">
        <v>51</v>
      </c>
      <c r="B10" s="1" t="s">
        <v>268</v>
      </c>
      <c r="C10" t="s">
        <v>53</v>
      </c>
      <c r="D10" s="3" t="s">
        <v>183</v>
      </c>
    </row>
    <row r="11" spans="1:10" s="1" customFormat="1" ht="12">
      <c r="A11" s="1" t="s">
        <v>159</v>
      </c>
      <c r="B11" s="1" t="s">
        <v>172</v>
      </c>
      <c r="C11" s="1" t="s">
        <v>163</v>
      </c>
      <c r="E11" s="1" t="s">
        <v>165</v>
      </c>
      <c r="F11" s="1" t="s">
        <v>166</v>
      </c>
      <c r="G11" s="1" t="s">
        <v>167</v>
      </c>
      <c r="H11" s="1" t="s">
        <v>164</v>
      </c>
      <c r="I11" s="1" t="s">
        <v>168</v>
      </c>
      <c r="J11" s="1" t="s">
        <v>163</v>
      </c>
    </row>
    <row r="12" spans="5:8" ht="12">
      <c r="E12">
        <v>0</v>
      </c>
      <c r="F12">
        <v>0.05</v>
      </c>
      <c r="G12">
        <f aca="true" t="shared" si="0" ref="G12:G21">E12+(F12-E12)/2</f>
        <v>0.025</v>
      </c>
      <c r="H12">
        <v>10.6</v>
      </c>
    </row>
    <row r="13" spans="5:8" ht="12">
      <c r="E13">
        <v>0.05</v>
      </c>
      <c r="F13">
        <v>0.1</v>
      </c>
      <c r="G13">
        <f t="shared" si="0"/>
        <v>0.07500000000000001</v>
      </c>
      <c r="H13">
        <v>4.5</v>
      </c>
    </row>
    <row r="14" spans="5:8" ht="12">
      <c r="E14">
        <v>0.1</v>
      </c>
      <c r="F14">
        <v>0.15</v>
      </c>
      <c r="G14">
        <f t="shared" si="0"/>
        <v>0.125</v>
      </c>
      <c r="H14">
        <v>5.9</v>
      </c>
    </row>
    <row r="15" spans="5:8" ht="12">
      <c r="E15">
        <v>0.15</v>
      </c>
      <c r="F15">
        <v>0.2</v>
      </c>
      <c r="G15">
        <f t="shared" si="0"/>
        <v>0.175</v>
      </c>
      <c r="H15">
        <v>5.2</v>
      </c>
    </row>
    <row r="16" spans="5:8" ht="12">
      <c r="E16">
        <v>0.2</v>
      </c>
      <c r="F16">
        <v>0.25</v>
      </c>
      <c r="G16">
        <f t="shared" si="0"/>
        <v>0.225</v>
      </c>
      <c r="H16">
        <v>4.5</v>
      </c>
    </row>
    <row r="17" spans="5:8" ht="12">
      <c r="E17">
        <v>0.25</v>
      </c>
      <c r="F17">
        <v>0.3</v>
      </c>
      <c r="G17">
        <f t="shared" si="0"/>
        <v>0.275</v>
      </c>
      <c r="H17">
        <v>4.5</v>
      </c>
    </row>
    <row r="18" spans="5:8" ht="12">
      <c r="E18">
        <v>0.3</v>
      </c>
      <c r="F18">
        <v>0.35</v>
      </c>
      <c r="G18">
        <f t="shared" si="0"/>
        <v>0.32499999999999996</v>
      </c>
      <c r="H18">
        <v>4.6</v>
      </c>
    </row>
    <row r="19" spans="5:8" ht="12">
      <c r="E19">
        <v>0.35</v>
      </c>
      <c r="F19">
        <v>0.4</v>
      </c>
      <c r="G19">
        <f t="shared" si="0"/>
        <v>0.375</v>
      </c>
      <c r="H19">
        <v>5.3</v>
      </c>
    </row>
    <row r="20" spans="5:8" ht="12">
      <c r="E20">
        <v>0.4</v>
      </c>
      <c r="F20">
        <v>0.45</v>
      </c>
      <c r="G20">
        <f t="shared" si="0"/>
        <v>0.42500000000000004</v>
      </c>
      <c r="H20">
        <v>4.2</v>
      </c>
    </row>
    <row r="21" spans="5:8" ht="12">
      <c r="E21">
        <v>0.45</v>
      </c>
      <c r="F21">
        <v>0.5</v>
      </c>
      <c r="G21">
        <f t="shared" si="0"/>
        <v>0.475</v>
      </c>
      <c r="H21">
        <v>6.5</v>
      </c>
    </row>
    <row r="23" spans="1:2" ht="12">
      <c r="A23" s="1"/>
      <c r="B23" s="1"/>
    </row>
    <row r="24" s="1" customFormat="1" ht="12">
      <c r="I24"/>
    </row>
    <row r="25" ht="12">
      <c r="O25" s="2"/>
    </row>
    <row r="26" s="1" customFormat="1" ht="12">
      <c r="L26" s="2"/>
    </row>
    <row r="27" s="1" customFormat="1" ht="12">
      <c r="L27" s="2"/>
    </row>
    <row r="29" s="1" customFormat="1" ht="12"/>
    <row r="30" s="1" customFormat="1" ht="12"/>
    <row r="31" s="1" customFormat="1" ht="12">
      <c r="B31" s="2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8" ht="12">
      <c r="A48" s="1"/>
    </row>
    <row r="49" ht="12">
      <c r="A49" s="1"/>
    </row>
    <row r="50" ht="12">
      <c r="A50" s="1"/>
    </row>
    <row r="51" ht="12">
      <c r="A51" s="1"/>
    </row>
  </sheetData>
  <printOptions/>
  <pageMargins left="0.75" right="0.75" top="1" bottom="1" header="0.5" footer="0.5"/>
  <pageSetup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G50" sqref="G50"/>
    </sheetView>
  </sheetViews>
  <sheetFormatPr defaultColWidth="9.00390625" defaultRowHeight="12"/>
  <cols>
    <col min="1" max="1" width="19.00390625" style="0" customWidth="1"/>
    <col min="2" max="16384" width="11.375" style="0" customWidth="1"/>
  </cols>
  <sheetData>
    <row r="1" spans="1:2" s="2" customFormat="1" ht="12">
      <c r="A1" s="2" t="s">
        <v>179</v>
      </c>
      <c r="B1" s="4">
        <v>35100</v>
      </c>
    </row>
    <row r="2" spans="1:2" ht="12">
      <c r="A2" t="s">
        <v>180</v>
      </c>
      <c r="B2" t="s">
        <v>272</v>
      </c>
    </row>
    <row r="3" spans="1:3" ht="12">
      <c r="A3" t="s">
        <v>181</v>
      </c>
      <c r="B3" s="8">
        <v>71.351</v>
      </c>
      <c r="C3" s="8">
        <v>-156.5283</v>
      </c>
    </row>
    <row r="4" spans="1:2" ht="12">
      <c r="A4" t="s">
        <v>57</v>
      </c>
      <c r="B4">
        <v>0.22</v>
      </c>
    </row>
    <row r="5" spans="1:2" ht="12">
      <c r="A5" t="s">
        <v>58</v>
      </c>
      <c r="B5">
        <v>0.02</v>
      </c>
    </row>
    <row r="6" spans="1:2" ht="12">
      <c r="A6" t="s">
        <v>213</v>
      </c>
      <c r="B6">
        <v>1.17</v>
      </c>
    </row>
    <row r="7" ht="12">
      <c r="A7" t="s">
        <v>182</v>
      </c>
    </row>
    <row r="8" spans="1:2" ht="12">
      <c r="A8" t="s">
        <v>183</v>
      </c>
      <c r="B8" t="s">
        <v>273</v>
      </c>
    </row>
    <row r="10" spans="1:4" ht="12">
      <c r="A10" s="1" t="s">
        <v>51</v>
      </c>
      <c r="B10" s="1" t="s">
        <v>278</v>
      </c>
      <c r="C10" t="s">
        <v>53</v>
      </c>
      <c r="D10" s="3" t="s">
        <v>183</v>
      </c>
    </row>
    <row r="11" spans="1:10" s="1" customFormat="1" ht="12">
      <c r="A11" s="1" t="s">
        <v>159</v>
      </c>
      <c r="B11" s="1" t="s">
        <v>172</v>
      </c>
      <c r="C11" s="1" t="s">
        <v>163</v>
      </c>
      <c r="E11" s="1" t="s">
        <v>165</v>
      </c>
      <c r="F11" s="1" t="s">
        <v>166</v>
      </c>
      <c r="G11" s="1" t="s">
        <v>167</v>
      </c>
      <c r="H11" s="1" t="s">
        <v>164</v>
      </c>
      <c r="I11" s="1" t="s">
        <v>168</v>
      </c>
      <c r="J11" s="1" t="s">
        <v>163</v>
      </c>
    </row>
    <row r="12" spans="1:10" ht="12">
      <c r="A12">
        <v>0.1</v>
      </c>
      <c r="B12">
        <v>-13.2</v>
      </c>
      <c r="E12">
        <v>0</v>
      </c>
      <c r="F12">
        <v>0.05</v>
      </c>
      <c r="G12">
        <f aca="true" t="shared" si="0" ref="G12:G34">E12+(F12-E12)/2</f>
        <v>0.025</v>
      </c>
      <c r="H12">
        <v>7.7</v>
      </c>
      <c r="J12" t="s">
        <v>274</v>
      </c>
    </row>
    <row r="13" spans="1:10" ht="12">
      <c r="A13">
        <v>0.2</v>
      </c>
      <c r="B13">
        <v>-12.5</v>
      </c>
      <c r="E13">
        <v>0.05</v>
      </c>
      <c r="F13">
        <v>0.1</v>
      </c>
      <c r="G13">
        <f t="shared" si="0"/>
        <v>0.07500000000000001</v>
      </c>
      <c r="H13">
        <v>4.8</v>
      </c>
      <c r="J13" t="s">
        <v>275</v>
      </c>
    </row>
    <row r="14" spans="1:10" ht="12">
      <c r="A14">
        <v>0.3</v>
      </c>
      <c r="B14">
        <v>-12.2</v>
      </c>
      <c r="E14">
        <v>0.1</v>
      </c>
      <c r="F14">
        <v>0.15</v>
      </c>
      <c r="G14">
        <f t="shared" si="0"/>
        <v>0.125</v>
      </c>
      <c r="H14">
        <v>5.3</v>
      </c>
      <c r="J14" t="s">
        <v>275</v>
      </c>
    </row>
    <row r="15" spans="1:10" ht="12">
      <c r="A15">
        <v>0.4</v>
      </c>
      <c r="B15">
        <v>-10.4</v>
      </c>
      <c r="E15">
        <v>0.15</v>
      </c>
      <c r="F15">
        <v>0.2</v>
      </c>
      <c r="G15">
        <f t="shared" si="0"/>
        <v>0.175</v>
      </c>
      <c r="H15">
        <v>4.7</v>
      </c>
      <c r="J15" t="s">
        <v>275</v>
      </c>
    </row>
    <row r="16" spans="1:10" ht="12">
      <c r="A16">
        <v>0.5</v>
      </c>
      <c r="B16">
        <v>-9.2</v>
      </c>
      <c r="E16">
        <v>0.2</v>
      </c>
      <c r="F16">
        <v>0.25</v>
      </c>
      <c r="G16">
        <f t="shared" si="0"/>
        <v>0.225</v>
      </c>
      <c r="H16">
        <v>4.7</v>
      </c>
      <c r="J16" t="s">
        <v>275</v>
      </c>
    </row>
    <row r="17" spans="1:10" ht="12">
      <c r="A17">
        <v>0.6</v>
      </c>
      <c r="B17">
        <v>-8.6</v>
      </c>
      <c r="E17">
        <v>0.25</v>
      </c>
      <c r="F17">
        <v>0.3</v>
      </c>
      <c r="G17">
        <f t="shared" si="0"/>
        <v>0.275</v>
      </c>
      <c r="H17">
        <v>4.2</v>
      </c>
      <c r="J17" t="s">
        <v>275</v>
      </c>
    </row>
    <row r="18" spans="1:10" ht="12">
      <c r="A18">
        <v>0.7</v>
      </c>
      <c r="B18">
        <v>-8</v>
      </c>
      <c r="E18">
        <v>0.3</v>
      </c>
      <c r="F18">
        <v>0.35</v>
      </c>
      <c r="G18">
        <f t="shared" si="0"/>
        <v>0.32499999999999996</v>
      </c>
      <c r="H18">
        <v>5.2</v>
      </c>
      <c r="J18" t="s">
        <v>275</v>
      </c>
    </row>
    <row r="19" spans="1:8" ht="13.5">
      <c r="A19">
        <v>0.81</v>
      </c>
      <c r="B19">
        <v>-6.6</v>
      </c>
      <c r="C19" t="s">
        <v>189</v>
      </c>
      <c r="E19">
        <v>0.35</v>
      </c>
      <c r="F19">
        <v>0.4</v>
      </c>
      <c r="G19">
        <f t="shared" si="0"/>
        <v>0.375</v>
      </c>
      <c r="H19">
        <v>5.4</v>
      </c>
    </row>
    <row r="20" spans="1:8" ht="12">
      <c r="A20">
        <v>0.91</v>
      </c>
      <c r="B20">
        <v>-5.7</v>
      </c>
      <c r="E20">
        <v>0.4</v>
      </c>
      <c r="F20">
        <v>0.45</v>
      </c>
      <c r="G20">
        <f t="shared" si="0"/>
        <v>0.42500000000000004</v>
      </c>
      <c r="H20">
        <v>5.9</v>
      </c>
    </row>
    <row r="21" spans="1:8" ht="12">
      <c r="A21">
        <v>1.01</v>
      </c>
      <c r="B21">
        <v>-4.5</v>
      </c>
      <c r="E21">
        <v>0.45</v>
      </c>
      <c r="F21">
        <v>0.5</v>
      </c>
      <c r="G21">
        <f t="shared" si="0"/>
        <v>0.475</v>
      </c>
      <c r="H21">
        <v>5.6</v>
      </c>
    </row>
    <row r="22" spans="1:8" ht="12">
      <c r="A22">
        <v>1.11</v>
      </c>
      <c r="B22">
        <v>-3.6</v>
      </c>
      <c r="E22">
        <v>0.5</v>
      </c>
      <c r="F22">
        <v>0.55</v>
      </c>
      <c r="G22">
        <f t="shared" si="0"/>
        <v>0.525</v>
      </c>
      <c r="H22">
        <v>5.3</v>
      </c>
    </row>
    <row r="23" spans="5:8" ht="12">
      <c r="E23">
        <v>0.55</v>
      </c>
      <c r="F23">
        <v>0.6</v>
      </c>
      <c r="G23">
        <f t="shared" si="0"/>
        <v>0.575</v>
      </c>
      <c r="H23">
        <v>6.2</v>
      </c>
    </row>
    <row r="24" spans="5:8" ht="12">
      <c r="E24">
        <v>0.6</v>
      </c>
      <c r="F24">
        <v>0.65</v>
      </c>
      <c r="G24">
        <f t="shared" si="0"/>
        <v>0.625</v>
      </c>
      <c r="H24">
        <v>6.9</v>
      </c>
    </row>
    <row r="25" spans="5:8" ht="12">
      <c r="E25">
        <v>0.65</v>
      </c>
      <c r="F25">
        <v>0.7</v>
      </c>
      <c r="G25">
        <f t="shared" si="0"/>
        <v>0.675</v>
      </c>
      <c r="H25">
        <v>7.6</v>
      </c>
    </row>
    <row r="26" spans="5:8" ht="12">
      <c r="E26">
        <v>0.7</v>
      </c>
      <c r="F26">
        <v>0.75</v>
      </c>
      <c r="G26">
        <f t="shared" si="0"/>
        <v>0.725</v>
      </c>
      <c r="H26">
        <v>8.3</v>
      </c>
    </row>
    <row r="27" spans="5:8" ht="12">
      <c r="E27">
        <v>0.75</v>
      </c>
      <c r="F27">
        <v>0.8</v>
      </c>
      <c r="G27">
        <f t="shared" si="0"/>
        <v>0.775</v>
      </c>
      <c r="H27">
        <v>7.6</v>
      </c>
    </row>
    <row r="28" spans="5:8" ht="12">
      <c r="E28">
        <v>0.8</v>
      </c>
      <c r="F28">
        <v>0.85</v>
      </c>
      <c r="G28">
        <f t="shared" si="0"/>
        <v>0.825</v>
      </c>
      <c r="H28">
        <v>7.1</v>
      </c>
    </row>
    <row r="29" spans="5:8" ht="12">
      <c r="E29">
        <v>0.85</v>
      </c>
      <c r="F29">
        <v>0.9</v>
      </c>
      <c r="G29">
        <f t="shared" si="0"/>
        <v>0.875</v>
      </c>
      <c r="H29">
        <v>7.2</v>
      </c>
    </row>
    <row r="30" spans="5:8" ht="12">
      <c r="E30">
        <v>0.9</v>
      </c>
      <c r="F30">
        <v>0.95</v>
      </c>
      <c r="G30">
        <f t="shared" si="0"/>
        <v>0.925</v>
      </c>
      <c r="H30">
        <v>7.4</v>
      </c>
    </row>
    <row r="31" spans="5:8" ht="12">
      <c r="E31">
        <v>0.95</v>
      </c>
      <c r="F31">
        <v>1</v>
      </c>
      <c r="G31">
        <f t="shared" si="0"/>
        <v>0.975</v>
      </c>
      <c r="H31">
        <v>7</v>
      </c>
    </row>
    <row r="32" spans="5:8" ht="12">
      <c r="E32">
        <v>1</v>
      </c>
      <c r="F32">
        <v>1.05</v>
      </c>
      <c r="G32">
        <f t="shared" si="0"/>
        <v>1.025</v>
      </c>
      <c r="H32">
        <v>5.9</v>
      </c>
    </row>
    <row r="33" spans="5:8" ht="12">
      <c r="E33">
        <v>1.05</v>
      </c>
      <c r="F33">
        <v>1.1</v>
      </c>
      <c r="G33">
        <f t="shared" si="0"/>
        <v>1.0750000000000002</v>
      </c>
      <c r="H33">
        <v>6.7</v>
      </c>
    </row>
    <row r="34" spans="5:8" ht="12">
      <c r="E34">
        <v>1.1</v>
      </c>
      <c r="F34">
        <v>1.17</v>
      </c>
      <c r="G34">
        <f t="shared" si="0"/>
        <v>1.135</v>
      </c>
      <c r="H34">
        <v>8.7</v>
      </c>
    </row>
    <row r="36" spans="1:4" ht="12">
      <c r="A36" s="1" t="s">
        <v>51</v>
      </c>
      <c r="B36" s="1"/>
      <c r="D36" t="s">
        <v>183</v>
      </c>
    </row>
    <row r="37" spans="1:8" s="1" customFormat="1" ht="12">
      <c r="A37" s="1" t="s">
        <v>165</v>
      </c>
      <c r="B37" s="1" t="s">
        <v>166</v>
      </c>
      <c r="C37" s="1" t="s">
        <v>167</v>
      </c>
      <c r="D37" s="1" t="s">
        <v>178</v>
      </c>
      <c r="E37" s="1" t="s">
        <v>169</v>
      </c>
      <c r="F37" s="1" t="s">
        <v>175</v>
      </c>
      <c r="G37" s="1" t="s">
        <v>170</v>
      </c>
      <c r="H37" s="1" t="s">
        <v>163</v>
      </c>
    </row>
    <row r="38" ht="12">
      <c r="O38" s="2"/>
    </row>
    <row r="39" spans="1:12" s="1" customFormat="1" ht="12">
      <c r="A39" s="1" t="s">
        <v>171</v>
      </c>
      <c r="L39" s="2"/>
    </row>
    <row r="40" spans="1:12" s="1" customFormat="1" ht="12">
      <c r="A40" s="1" t="s">
        <v>165</v>
      </c>
      <c r="B40" s="1" t="s">
        <v>166</v>
      </c>
      <c r="C40" s="1" t="s">
        <v>167</v>
      </c>
      <c r="D40" s="1" t="s">
        <v>172</v>
      </c>
      <c r="E40" s="1" t="s">
        <v>173</v>
      </c>
      <c r="F40" s="1" t="s">
        <v>175</v>
      </c>
      <c r="G40" s="1" t="s">
        <v>168</v>
      </c>
      <c r="H40" s="1" t="s">
        <v>174</v>
      </c>
      <c r="I40" s="1" t="s">
        <v>163</v>
      </c>
      <c r="L40" s="2"/>
    </row>
    <row r="42" s="1" customFormat="1" ht="12">
      <c r="A42" s="1" t="s">
        <v>176</v>
      </c>
    </row>
    <row r="43" s="1" customFormat="1" ht="12">
      <c r="A43" s="1" t="s">
        <v>184</v>
      </c>
    </row>
    <row r="44" spans="1:2" s="1" customFormat="1" ht="12">
      <c r="A44" s="1" t="s">
        <v>183</v>
      </c>
      <c r="B44" s="2"/>
    </row>
    <row r="45" ht="12">
      <c r="A45" s="1" t="s">
        <v>187</v>
      </c>
    </row>
    <row r="46" ht="12">
      <c r="A46" s="1" t="s">
        <v>46</v>
      </c>
    </row>
    <row r="47" ht="12">
      <c r="A47" s="1" t="s">
        <v>221</v>
      </c>
    </row>
    <row r="48" ht="12">
      <c r="A48" s="1" t="s">
        <v>222</v>
      </c>
    </row>
    <row r="49" ht="12">
      <c r="A49" s="1" t="s">
        <v>185</v>
      </c>
    </row>
    <row r="50" ht="12">
      <c r="A50" s="1" t="s">
        <v>186</v>
      </c>
    </row>
    <row r="52" ht="12">
      <c r="A52" s="1" t="s">
        <v>47</v>
      </c>
    </row>
    <row r="53" ht="12">
      <c r="A53" s="1" t="s">
        <v>183</v>
      </c>
    </row>
    <row r="54" ht="12">
      <c r="A54" s="1" t="s">
        <v>187</v>
      </c>
    </row>
    <row r="55" ht="12">
      <c r="A55" s="1" t="s">
        <v>46</v>
      </c>
    </row>
    <row r="56" ht="12">
      <c r="A56" s="1" t="s">
        <v>221</v>
      </c>
    </row>
    <row r="57" ht="12">
      <c r="A57" s="1" t="s">
        <v>222</v>
      </c>
    </row>
    <row r="58" ht="12">
      <c r="A58" s="1" t="s">
        <v>185</v>
      </c>
    </row>
    <row r="59" ht="12">
      <c r="A59" s="1" t="s">
        <v>186</v>
      </c>
    </row>
    <row r="61" ht="12">
      <c r="A61" s="1" t="s">
        <v>48</v>
      </c>
    </row>
    <row r="62" ht="12">
      <c r="A62" s="1" t="s">
        <v>183</v>
      </c>
    </row>
    <row r="63" ht="12">
      <c r="A63" s="1" t="s">
        <v>185</v>
      </c>
    </row>
    <row r="64" ht="12">
      <c r="A64" s="1" t="s">
        <v>186</v>
      </c>
    </row>
  </sheetData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67"/>
  <sheetViews>
    <sheetView zoomScale="75" zoomScaleNormal="75" workbookViewId="0" topLeftCell="A1">
      <selection activeCell="O38" sqref="O38"/>
    </sheetView>
  </sheetViews>
  <sheetFormatPr defaultColWidth="9.00390625" defaultRowHeight="12"/>
  <cols>
    <col min="1" max="1" width="23.00390625" style="0" customWidth="1"/>
    <col min="2" max="16384" width="11.375" style="0" customWidth="1"/>
  </cols>
  <sheetData>
    <row r="1" spans="1:15" s="2" customFormat="1" ht="15">
      <c r="A1" s="16" t="s">
        <v>179</v>
      </c>
      <c r="B1" s="17">
        <v>35125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>
      <c r="A2" s="16" t="s">
        <v>180</v>
      </c>
      <c r="B2" s="16" t="s">
        <v>272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">
      <c r="A3" s="16" t="s">
        <v>181</v>
      </c>
      <c r="B3" s="22">
        <v>71.351</v>
      </c>
      <c r="C3" s="22">
        <v>-156.5283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">
      <c r="A4" s="16" t="s">
        <v>57</v>
      </c>
      <c r="B4" s="16">
        <v>0.13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">
      <c r="A5" s="16" t="s">
        <v>58</v>
      </c>
      <c r="B5" s="16">
        <v>0.06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">
      <c r="A7" s="16" t="s">
        <v>182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">
      <c r="A8" s="16" t="s">
        <v>183</v>
      </c>
      <c r="B8" s="16" t="s">
        <v>14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>
      <c r="A10" s="18" t="s">
        <v>51</v>
      </c>
      <c r="B10" s="18" t="s">
        <v>43</v>
      </c>
      <c r="C10" s="16" t="s">
        <v>53</v>
      </c>
      <c r="D10" s="19" t="s">
        <v>183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s="1" customFormat="1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8"/>
      <c r="L11" s="18"/>
      <c r="M11" s="18"/>
      <c r="N11" s="18"/>
      <c r="O11" s="18"/>
    </row>
    <row r="12" spans="1:15" ht="15">
      <c r="A12" s="16">
        <v>0.07</v>
      </c>
      <c r="B12" s="16">
        <v>-19.1</v>
      </c>
      <c r="C12" s="16"/>
      <c r="D12" s="16"/>
      <c r="E12" s="16">
        <v>0</v>
      </c>
      <c r="F12" s="16">
        <v>0.05</v>
      </c>
      <c r="G12" s="16">
        <f aca="true" t="shared" si="0" ref="G12:G37">E12+(F12-E12)/2</f>
        <v>0.025</v>
      </c>
      <c r="H12" s="16">
        <v>6.8</v>
      </c>
      <c r="I12" s="16"/>
      <c r="J12" s="16" t="s">
        <v>199</v>
      </c>
      <c r="K12" s="16"/>
      <c r="L12" s="16"/>
      <c r="M12" s="16"/>
      <c r="N12" s="16"/>
      <c r="O12" s="16"/>
    </row>
    <row r="13" spans="1:15" ht="15">
      <c r="A13" s="16">
        <v>0.13</v>
      </c>
      <c r="B13" s="16">
        <v>-18.5</v>
      </c>
      <c r="C13" s="16"/>
      <c r="D13" s="16"/>
      <c r="E13" s="16">
        <v>0.05</v>
      </c>
      <c r="F13" s="16">
        <v>0.1</v>
      </c>
      <c r="G13" s="16">
        <f t="shared" si="0"/>
        <v>0.07500000000000001</v>
      </c>
      <c r="H13" s="16">
        <v>3.9</v>
      </c>
      <c r="I13" s="16"/>
      <c r="J13" s="16" t="s">
        <v>199</v>
      </c>
      <c r="K13" s="16"/>
      <c r="L13" s="16"/>
      <c r="M13" s="16"/>
      <c r="N13" s="16"/>
      <c r="O13" s="16"/>
    </row>
    <row r="14" spans="1:15" ht="15">
      <c r="A14" s="16">
        <v>0.23</v>
      </c>
      <c r="B14" s="16">
        <v>-17.7</v>
      </c>
      <c r="C14" s="16"/>
      <c r="D14" s="16"/>
      <c r="E14" s="16">
        <v>0.1</v>
      </c>
      <c r="F14" s="16">
        <v>0.15</v>
      </c>
      <c r="G14" s="16">
        <f t="shared" si="0"/>
        <v>0.125</v>
      </c>
      <c r="H14" s="16">
        <v>3.2</v>
      </c>
      <c r="I14" s="16"/>
      <c r="J14" s="16" t="s">
        <v>198</v>
      </c>
      <c r="K14" s="16"/>
      <c r="L14" s="16"/>
      <c r="M14" s="16"/>
      <c r="N14" s="16"/>
      <c r="O14" s="16"/>
    </row>
    <row r="15" spans="1:15" ht="15">
      <c r="A15" s="16">
        <v>0.33</v>
      </c>
      <c r="B15" s="16">
        <v>-16.1</v>
      </c>
      <c r="C15" s="16"/>
      <c r="D15" s="16"/>
      <c r="E15" s="16">
        <v>0.15</v>
      </c>
      <c r="F15" s="16">
        <v>0.2</v>
      </c>
      <c r="G15" s="16">
        <f t="shared" si="0"/>
        <v>0.175</v>
      </c>
      <c r="H15" s="16">
        <v>3.6</v>
      </c>
      <c r="I15" s="16"/>
      <c r="J15" s="16" t="s">
        <v>45</v>
      </c>
      <c r="K15" s="16"/>
      <c r="L15" s="16"/>
      <c r="M15" s="16"/>
      <c r="N15" s="16"/>
      <c r="O15" s="16"/>
    </row>
    <row r="16" spans="1:15" ht="15">
      <c r="A16" s="16">
        <v>0.43</v>
      </c>
      <c r="B16" s="16">
        <v>-15.2</v>
      </c>
      <c r="C16" s="16"/>
      <c r="D16" s="16"/>
      <c r="E16" s="16">
        <v>0.2</v>
      </c>
      <c r="F16" s="16">
        <v>0.25</v>
      </c>
      <c r="G16" s="16">
        <f t="shared" si="0"/>
        <v>0.225</v>
      </c>
      <c r="H16" s="16">
        <v>3.8</v>
      </c>
      <c r="I16" s="16"/>
      <c r="J16" s="16"/>
      <c r="K16" s="16"/>
      <c r="L16" s="16"/>
      <c r="M16" s="16"/>
      <c r="N16" s="16"/>
      <c r="O16" s="16"/>
    </row>
    <row r="17" spans="1:15" ht="15">
      <c r="A17" s="16">
        <v>0.53</v>
      </c>
      <c r="B17" s="16">
        <v>-14.9</v>
      </c>
      <c r="C17" s="16" t="s">
        <v>44</v>
      </c>
      <c r="D17" s="16"/>
      <c r="E17" s="16">
        <v>0.25</v>
      </c>
      <c r="F17" s="16">
        <v>0.3</v>
      </c>
      <c r="G17" s="16">
        <f t="shared" si="0"/>
        <v>0.275</v>
      </c>
      <c r="H17" s="16">
        <v>5.4</v>
      </c>
      <c r="I17" s="16"/>
      <c r="J17" s="16"/>
      <c r="K17" s="16"/>
      <c r="L17" s="16"/>
      <c r="M17" s="16"/>
      <c r="N17" s="16"/>
      <c r="O17" s="16"/>
    </row>
    <row r="18" spans="1:15" ht="15">
      <c r="A18" s="16">
        <v>0.65</v>
      </c>
      <c r="B18" s="16">
        <v>-12.7</v>
      </c>
      <c r="C18" s="16" t="s">
        <v>277</v>
      </c>
      <c r="D18" s="16"/>
      <c r="E18" s="16">
        <v>0.3</v>
      </c>
      <c r="F18" s="16">
        <v>0.35</v>
      </c>
      <c r="G18" s="16">
        <f t="shared" si="0"/>
        <v>0.32499999999999996</v>
      </c>
      <c r="H18" s="16">
        <v>4.3</v>
      </c>
      <c r="I18" s="16"/>
      <c r="J18" s="16"/>
      <c r="K18" s="16"/>
      <c r="L18" s="16"/>
      <c r="M18" s="16"/>
      <c r="N18" s="16"/>
      <c r="O18" s="16"/>
    </row>
    <row r="19" spans="1:15" ht="15">
      <c r="A19" s="16">
        <v>0.75</v>
      </c>
      <c r="B19" s="16">
        <v>-10.8</v>
      </c>
      <c r="C19" s="16"/>
      <c r="D19" s="16"/>
      <c r="E19" s="16">
        <v>0.35</v>
      </c>
      <c r="F19" s="16">
        <v>0.4</v>
      </c>
      <c r="G19" s="16">
        <f t="shared" si="0"/>
        <v>0.375</v>
      </c>
      <c r="H19" s="16">
        <v>5.1</v>
      </c>
      <c r="I19" s="16"/>
      <c r="J19" s="16"/>
      <c r="K19" s="16"/>
      <c r="L19" s="16"/>
      <c r="M19" s="16"/>
      <c r="N19" s="16"/>
      <c r="O19" s="16"/>
    </row>
    <row r="20" spans="1:15" ht="15">
      <c r="A20" s="16">
        <v>0.85</v>
      </c>
      <c r="B20" s="16">
        <v>-9.7</v>
      </c>
      <c r="C20" s="16"/>
      <c r="D20" s="16"/>
      <c r="E20" s="16">
        <v>0.4</v>
      </c>
      <c r="F20" s="16">
        <v>0.45</v>
      </c>
      <c r="G20" s="16">
        <f t="shared" si="0"/>
        <v>0.42500000000000004</v>
      </c>
      <c r="H20" s="16">
        <v>5.3</v>
      </c>
      <c r="I20" s="16"/>
      <c r="J20" s="16"/>
      <c r="K20" s="16"/>
      <c r="L20" s="16"/>
      <c r="M20" s="16"/>
      <c r="N20" s="16"/>
      <c r="O20" s="16"/>
    </row>
    <row r="21" spans="1:15" ht="15">
      <c r="A21" s="16">
        <v>0.95</v>
      </c>
      <c r="B21" s="16">
        <v>-8.1</v>
      </c>
      <c r="C21" s="16"/>
      <c r="D21" s="16"/>
      <c r="E21" s="16">
        <v>0.45</v>
      </c>
      <c r="F21" s="16">
        <v>0.5</v>
      </c>
      <c r="G21" s="16">
        <f t="shared" si="0"/>
        <v>0.475</v>
      </c>
      <c r="H21" s="16">
        <v>6.1</v>
      </c>
      <c r="I21" s="16"/>
      <c r="J21" s="16"/>
      <c r="K21" s="16"/>
      <c r="L21" s="16"/>
      <c r="M21" s="16"/>
      <c r="N21" s="16"/>
      <c r="O21" s="16"/>
    </row>
    <row r="22" spans="1:15" ht="15">
      <c r="A22" s="16">
        <v>1.05</v>
      </c>
      <c r="B22" s="16">
        <v>-6.7</v>
      </c>
      <c r="C22" s="16"/>
      <c r="D22" s="16"/>
      <c r="E22" s="16">
        <v>0.5</v>
      </c>
      <c r="F22" s="16">
        <v>0.55</v>
      </c>
      <c r="G22" s="16">
        <f t="shared" si="0"/>
        <v>0.525</v>
      </c>
      <c r="H22" s="16">
        <v>7.2</v>
      </c>
      <c r="I22" s="16"/>
      <c r="J22" s="16"/>
      <c r="K22" s="16"/>
      <c r="L22" s="16"/>
      <c r="M22" s="16"/>
      <c r="N22" s="16"/>
      <c r="O22" s="16"/>
    </row>
    <row r="23" spans="1:15" ht="15">
      <c r="A23" s="16">
        <v>1.15</v>
      </c>
      <c r="B23" s="16">
        <v>-5.3</v>
      </c>
      <c r="C23" s="16"/>
      <c r="D23" s="16"/>
      <c r="E23" s="16">
        <v>0.55</v>
      </c>
      <c r="F23" s="16">
        <v>0.6</v>
      </c>
      <c r="G23" s="16">
        <f t="shared" si="0"/>
        <v>0.575</v>
      </c>
      <c r="H23" s="16">
        <v>7.6</v>
      </c>
      <c r="I23" s="16"/>
      <c r="J23" s="16"/>
      <c r="K23" s="16"/>
      <c r="L23" s="16"/>
      <c r="M23" s="16"/>
      <c r="N23" s="16"/>
      <c r="O23" s="16"/>
    </row>
    <row r="24" spans="1:15" ht="15">
      <c r="A24" s="16">
        <v>1.25</v>
      </c>
      <c r="B24" s="16">
        <v>-4</v>
      </c>
      <c r="C24" s="16"/>
      <c r="D24" s="16"/>
      <c r="E24" s="16">
        <v>0.6</v>
      </c>
      <c r="F24" s="16">
        <v>0.65</v>
      </c>
      <c r="G24" s="16">
        <f t="shared" si="0"/>
        <v>0.625</v>
      </c>
      <c r="H24" s="16">
        <v>7.8</v>
      </c>
      <c r="I24" s="16"/>
      <c r="J24" s="16"/>
      <c r="K24" s="16"/>
      <c r="L24" s="16"/>
      <c r="M24" s="16"/>
      <c r="N24" s="16"/>
      <c r="O24" s="16"/>
    </row>
    <row r="25" spans="1:15" ht="15">
      <c r="A25" s="16"/>
      <c r="B25" s="16"/>
      <c r="C25" s="16"/>
      <c r="D25" s="16"/>
      <c r="E25" s="16">
        <v>0.65</v>
      </c>
      <c r="F25" s="16">
        <v>0.7</v>
      </c>
      <c r="G25" s="16">
        <f t="shared" si="0"/>
        <v>0.675</v>
      </c>
      <c r="H25" s="16">
        <v>7.6</v>
      </c>
      <c r="I25" s="16"/>
      <c r="J25" s="16"/>
      <c r="K25" s="16"/>
      <c r="L25" s="16"/>
      <c r="M25" s="16"/>
      <c r="N25" s="16"/>
      <c r="O25" s="16"/>
    </row>
    <row r="26" spans="1:15" ht="15">
      <c r="A26" s="16"/>
      <c r="B26" s="16"/>
      <c r="C26" s="16"/>
      <c r="D26" s="16"/>
      <c r="E26" s="16">
        <v>0.7</v>
      </c>
      <c r="F26" s="16">
        <v>0.75</v>
      </c>
      <c r="G26" s="16">
        <f t="shared" si="0"/>
        <v>0.725</v>
      </c>
      <c r="H26" s="16">
        <v>7.8</v>
      </c>
      <c r="I26" s="16"/>
      <c r="J26" s="16"/>
      <c r="K26" s="16"/>
      <c r="L26" s="16"/>
      <c r="M26" s="16"/>
      <c r="N26" s="16"/>
      <c r="O26" s="16"/>
    </row>
    <row r="27" spans="1:15" ht="15">
      <c r="A27" s="16"/>
      <c r="B27" s="16"/>
      <c r="C27" s="16"/>
      <c r="D27" s="16"/>
      <c r="E27" s="16">
        <v>0.75</v>
      </c>
      <c r="F27" s="16">
        <v>0.8</v>
      </c>
      <c r="G27" s="16">
        <f t="shared" si="0"/>
        <v>0.775</v>
      </c>
      <c r="H27" s="16">
        <v>7.6</v>
      </c>
      <c r="I27" s="16"/>
      <c r="J27" s="16"/>
      <c r="K27" s="16"/>
      <c r="L27" s="16"/>
      <c r="M27" s="16"/>
      <c r="N27" s="16"/>
      <c r="O27" s="16"/>
    </row>
    <row r="28" spans="1:15" ht="15">
      <c r="A28" s="16"/>
      <c r="B28" s="16"/>
      <c r="C28" s="16"/>
      <c r="D28" s="16"/>
      <c r="E28" s="16">
        <v>0.8</v>
      </c>
      <c r="F28" s="16">
        <v>0.85</v>
      </c>
      <c r="G28" s="16">
        <f t="shared" si="0"/>
        <v>0.825</v>
      </c>
      <c r="H28" s="16">
        <v>7.5</v>
      </c>
      <c r="I28" s="16"/>
      <c r="J28" s="16"/>
      <c r="K28" s="16"/>
      <c r="L28" s="16"/>
      <c r="M28" s="16"/>
      <c r="N28" s="16"/>
      <c r="O28" s="16"/>
    </row>
    <row r="29" spans="1:15" ht="15">
      <c r="A29" s="16"/>
      <c r="B29" s="16"/>
      <c r="C29" s="16"/>
      <c r="D29" s="16"/>
      <c r="E29" s="16">
        <v>0.85</v>
      </c>
      <c r="F29" s="16">
        <v>0.9</v>
      </c>
      <c r="G29" s="16">
        <f t="shared" si="0"/>
        <v>0.875</v>
      </c>
      <c r="H29" s="16">
        <v>7</v>
      </c>
      <c r="I29" s="16"/>
      <c r="J29" s="16"/>
      <c r="K29" s="16"/>
      <c r="L29" s="16"/>
      <c r="M29" s="16"/>
      <c r="N29" s="16"/>
      <c r="O29" s="16"/>
    </row>
    <row r="30" spans="1:15" ht="15">
      <c r="A30" s="16"/>
      <c r="B30" s="16"/>
      <c r="C30" s="16"/>
      <c r="D30" s="16"/>
      <c r="E30" s="16">
        <v>0.9</v>
      </c>
      <c r="F30" s="16">
        <v>0.95</v>
      </c>
      <c r="G30" s="16">
        <f t="shared" si="0"/>
        <v>0.925</v>
      </c>
      <c r="H30" s="16">
        <v>7.2</v>
      </c>
      <c r="I30" s="16"/>
      <c r="J30" s="16"/>
      <c r="K30" s="16"/>
      <c r="L30" s="16"/>
      <c r="M30" s="16"/>
      <c r="N30" s="16"/>
      <c r="O30" s="16"/>
    </row>
    <row r="31" spans="1:15" ht="15">
      <c r="A31" s="16"/>
      <c r="B31" s="16"/>
      <c r="C31" s="16"/>
      <c r="D31" s="16"/>
      <c r="E31" s="16">
        <v>0.95</v>
      </c>
      <c r="F31" s="16">
        <v>1</v>
      </c>
      <c r="G31" s="16">
        <f t="shared" si="0"/>
        <v>0.975</v>
      </c>
      <c r="H31" s="16">
        <v>7</v>
      </c>
      <c r="I31" s="16"/>
      <c r="J31" s="16"/>
      <c r="K31" s="16"/>
      <c r="L31" s="16"/>
      <c r="M31" s="16"/>
      <c r="N31" s="16"/>
      <c r="O31" s="16"/>
    </row>
    <row r="32" spans="1:15" ht="15">
      <c r="A32" s="16"/>
      <c r="B32" s="16"/>
      <c r="C32" s="16"/>
      <c r="D32" s="16"/>
      <c r="E32" s="16">
        <v>1</v>
      </c>
      <c r="F32" s="16">
        <v>1.05</v>
      </c>
      <c r="G32" s="16">
        <f t="shared" si="0"/>
        <v>1.025</v>
      </c>
      <c r="H32" s="16">
        <v>5.7</v>
      </c>
      <c r="I32" s="16"/>
      <c r="J32" s="16"/>
      <c r="K32" s="16"/>
      <c r="L32" s="16"/>
      <c r="M32" s="16"/>
      <c r="N32" s="16"/>
      <c r="O32" s="16"/>
    </row>
    <row r="33" spans="1:15" ht="15">
      <c r="A33" s="16"/>
      <c r="B33" s="16"/>
      <c r="C33" s="16"/>
      <c r="D33" s="16"/>
      <c r="E33" s="16">
        <v>1.05</v>
      </c>
      <c r="F33" s="16">
        <v>1.1</v>
      </c>
      <c r="G33" s="16">
        <f t="shared" si="0"/>
        <v>1.0750000000000002</v>
      </c>
      <c r="H33" s="16">
        <v>6.6</v>
      </c>
      <c r="I33" s="16"/>
      <c r="J33" s="16"/>
      <c r="K33" s="16"/>
      <c r="L33" s="16"/>
      <c r="M33" s="16"/>
      <c r="N33" s="16"/>
      <c r="O33" s="16"/>
    </row>
    <row r="34" spans="1:15" ht="15">
      <c r="A34" s="16"/>
      <c r="B34" s="16"/>
      <c r="C34" s="16"/>
      <c r="D34" s="16"/>
      <c r="E34" s="16">
        <v>1.1</v>
      </c>
      <c r="F34" s="16">
        <v>1.15</v>
      </c>
      <c r="G34" s="16">
        <f t="shared" si="0"/>
        <v>1.125</v>
      </c>
      <c r="H34" s="16">
        <v>6.4</v>
      </c>
      <c r="I34" s="16"/>
      <c r="J34" s="16"/>
      <c r="K34" s="16"/>
      <c r="L34" s="16"/>
      <c r="M34" s="16"/>
      <c r="N34" s="16"/>
      <c r="O34" s="16"/>
    </row>
    <row r="35" spans="1:15" ht="15">
      <c r="A35" s="16"/>
      <c r="B35" s="16"/>
      <c r="C35" s="16"/>
      <c r="D35" s="16"/>
      <c r="E35" s="16">
        <v>1.15</v>
      </c>
      <c r="F35" s="16">
        <v>1.2</v>
      </c>
      <c r="G35" s="16">
        <f t="shared" si="0"/>
        <v>1.1749999999999998</v>
      </c>
      <c r="H35" s="16">
        <v>7.2</v>
      </c>
      <c r="I35" s="16"/>
      <c r="J35" s="16"/>
      <c r="K35" s="16"/>
      <c r="L35" s="16"/>
      <c r="M35" s="16"/>
      <c r="N35" s="16"/>
      <c r="O35" s="16"/>
    </row>
    <row r="36" spans="1:15" ht="15">
      <c r="A36" s="16"/>
      <c r="B36" s="16"/>
      <c r="C36" s="16"/>
      <c r="D36" s="16"/>
      <c r="E36" s="16">
        <v>1.2</v>
      </c>
      <c r="F36" s="16">
        <v>1.25</v>
      </c>
      <c r="G36" s="16">
        <f t="shared" si="0"/>
        <v>1.225</v>
      </c>
      <c r="H36" s="16">
        <v>6.9</v>
      </c>
      <c r="I36" s="16"/>
      <c r="J36" s="16"/>
      <c r="K36" s="16"/>
      <c r="L36" s="16"/>
      <c r="M36" s="16"/>
      <c r="N36" s="16"/>
      <c r="O36" s="16"/>
    </row>
    <row r="37" spans="1:15" ht="15">
      <c r="A37" s="16"/>
      <c r="B37" s="16"/>
      <c r="C37" s="16"/>
      <c r="D37" s="16"/>
      <c r="E37" s="16">
        <v>1.25</v>
      </c>
      <c r="F37" s="16">
        <v>1.32</v>
      </c>
      <c r="G37" s="16">
        <f t="shared" si="0"/>
        <v>1.2850000000000001</v>
      </c>
      <c r="H37" s="16">
        <v>8.2</v>
      </c>
      <c r="I37" s="16"/>
      <c r="J37" s="16"/>
      <c r="K37" s="16"/>
      <c r="L37" s="16"/>
      <c r="M37" s="16"/>
      <c r="N37" s="16"/>
      <c r="O37" s="16"/>
    </row>
    <row r="38" spans="1:15" ht="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.75">
      <c r="A39" s="18"/>
      <c r="B39" s="18"/>
      <c r="C39" s="16"/>
      <c r="D39" s="16"/>
      <c r="E39" s="18" t="s">
        <v>165</v>
      </c>
      <c r="F39" s="18" t="s">
        <v>166</v>
      </c>
      <c r="G39" s="18" t="s">
        <v>167</v>
      </c>
      <c r="H39" s="18" t="s">
        <v>75</v>
      </c>
      <c r="I39" s="20" t="s">
        <v>70</v>
      </c>
      <c r="J39" s="20" t="s">
        <v>71</v>
      </c>
      <c r="K39" s="20" t="s">
        <v>72</v>
      </c>
      <c r="L39" s="20" t="s">
        <v>73</v>
      </c>
      <c r="M39" s="20" t="s">
        <v>74</v>
      </c>
      <c r="N39" s="16"/>
      <c r="O39" s="16"/>
    </row>
    <row r="40" spans="1:15" s="1" customFormat="1" ht="15.75">
      <c r="A40" s="18"/>
      <c r="B40" s="18"/>
      <c r="C40" s="18"/>
      <c r="D40" s="18"/>
      <c r="E40" s="16">
        <f>(ROW(E40)-40)/10</f>
        <v>0</v>
      </c>
      <c r="F40" s="16">
        <f>(ROW(E41)-40)/10</f>
        <v>0.1</v>
      </c>
      <c r="G40" s="16">
        <f aca="true" t="shared" si="1" ref="G40:G52">E40+(F40-E40)/2</f>
        <v>0.05</v>
      </c>
      <c r="H40" s="16">
        <v>5.35</v>
      </c>
      <c r="I40" s="21">
        <v>0.23337058823529414</v>
      </c>
      <c r="J40" s="21">
        <v>3.3765062846020757</v>
      </c>
      <c r="K40" s="21">
        <v>0.9748486397058832</v>
      </c>
      <c r="L40" s="21">
        <v>0.03589147058823532</v>
      </c>
      <c r="M40" s="21">
        <v>0.20333852941176478</v>
      </c>
      <c r="N40" s="18"/>
      <c r="O40" s="18"/>
    </row>
    <row r="41" spans="1:16" ht="15">
      <c r="A41" s="16"/>
      <c r="B41" s="16"/>
      <c r="C41" s="16"/>
      <c r="D41" s="16"/>
      <c r="E41" s="16">
        <f aca="true" t="shared" si="2" ref="E41:E52">(ROW(E41)-40)/10</f>
        <v>0.1</v>
      </c>
      <c r="F41" s="16">
        <f aca="true" t="shared" si="3" ref="F41:F52">(ROW(E42)-40)/10</f>
        <v>0.2</v>
      </c>
      <c r="G41" s="16">
        <f t="shared" si="1"/>
        <v>0.15000000000000002</v>
      </c>
      <c r="H41" s="16">
        <v>3.4</v>
      </c>
      <c r="I41" s="21">
        <v>0.14795352941176468</v>
      </c>
      <c r="J41" s="21">
        <v>2.4901549999999983</v>
      </c>
      <c r="K41" s="21">
        <v>0.6243524999999994</v>
      </c>
      <c r="L41" s="21">
        <v>0.02682000000000002</v>
      </c>
      <c r="M41" s="21">
        <v>0.25876999999999994</v>
      </c>
      <c r="N41" s="16"/>
      <c r="O41" s="16"/>
      <c r="P41" s="2"/>
    </row>
    <row r="42" spans="1:15" s="1" customFormat="1" ht="15.75">
      <c r="A42" s="18"/>
      <c r="B42" s="18"/>
      <c r="C42" s="16"/>
      <c r="D42" s="18"/>
      <c r="E42" s="16">
        <f t="shared" si="2"/>
        <v>0.2</v>
      </c>
      <c r="F42" s="16">
        <f t="shared" si="3"/>
        <v>0.3</v>
      </c>
      <c r="G42" s="16">
        <f t="shared" si="1"/>
        <v>0.25</v>
      </c>
      <c r="H42" s="16">
        <v>4.6</v>
      </c>
      <c r="I42" s="21">
        <v>0.1570829411764706</v>
      </c>
      <c r="J42" s="21">
        <v>2.935107755190312</v>
      </c>
      <c r="K42" s="21">
        <v>0.8740339338235296</v>
      </c>
      <c r="L42" s="21">
        <v>0.04903852941176469</v>
      </c>
      <c r="M42" s="21">
        <v>0.5477814705882351</v>
      </c>
      <c r="N42" s="18"/>
      <c r="O42" s="18"/>
    </row>
    <row r="43" spans="1:15" s="1" customFormat="1" ht="15.75">
      <c r="A43" s="18"/>
      <c r="B43" s="18"/>
      <c r="C43" s="16"/>
      <c r="D43" s="18"/>
      <c r="E43" s="16">
        <f t="shared" si="2"/>
        <v>0.3</v>
      </c>
      <c r="F43" s="16">
        <f t="shared" si="3"/>
        <v>0.4</v>
      </c>
      <c r="G43" s="16">
        <f t="shared" si="1"/>
        <v>0.35</v>
      </c>
      <c r="H43" s="16">
        <v>4.7</v>
      </c>
      <c r="I43" s="21">
        <v>0.16090588235294115</v>
      </c>
      <c r="J43" s="21">
        <v>2.3936989619377154</v>
      </c>
      <c r="K43" s="21">
        <v>0.5677029411764706</v>
      </c>
      <c r="L43" s="21">
        <v>0.0354970588235294</v>
      </c>
      <c r="M43" s="21">
        <v>0.39711294117647067</v>
      </c>
      <c r="N43" s="18"/>
      <c r="O43" s="18"/>
    </row>
    <row r="44" spans="1:15" ht="15">
      <c r="A44" s="16"/>
      <c r="B44" s="16"/>
      <c r="C44" s="16"/>
      <c r="D44" s="16"/>
      <c r="E44" s="16">
        <f t="shared" si="2"/>
        <v>0.4</v>
      </c>
      <c r="F44" s="16">
        <f t="shared" si="3"/>
        <v>0.5</v>
      </c>
      <c r="G44" s="16">
        <f t="shared" si="1"/>
        <v>0.45</v>
      </c>
      <c r="H44" s="16">
        <v>5.7</v>
      </c>
      <c r="I44" s="21">
        <v>0.13756882352941177</v>
      </c>
      <c r="J44" s="21">
        <v>3.18409420847751</v>
      </c>
      <c r="K44" s="21">
        <v>0.8261670220588242</v>
      </c>
      <c r="L44" s="21">
        <v>0.0487755882352941</v>
      </c>
      <c r="M44" s="21">
        <v>1.1899244117647056</v>
      </c>
      <c r="N44" s="16"/>
      <c r="O44" s="16"/>
    </row>
    <row r="45" spans="1:15" s="1" customFormat="1" ht="15.75">
      <c r="A45" s="18"/>
      <c r="B45" s="18"/>
      <c r="C45" s="16"/>
      <c r="D45" s="18"/>
      <c r="E45" s="16">
        <f t="shared" si="2"/>
        <v>0.5</v>
      </c>
      <c r="F45" s="16">
        <f t="shared" si="3"/>
        <v>0.6</v>
      </c>
      <c r="G45" s="16">
        <f t="shared" si="1"/>
        <v>0.55</v>
      </c>
      <c r="H45" s="16">
        <v>7.4</v>
      </c>
      <c r="I45" s="21">
        <v>0.1103517647058823</v>
      </c>
      <c r="J45" s="21">
        <v>3.0372761418685124</v>
      </c>
      <c r="K45" s="21">
        <v>0.8479686764705882</v>
      </c>
      <c r="L45" s="21">
        <v>0.062054117647058794</v>
      </c>
      <c r="M45" s="21">
        <v>1.190395882352941</v>
      </c>
      <c r="N45" s="18"/>
      <c r="O45" s="18"/>
    </row>
    <row r="46" spans="1:15" s="1" customFormat="1" ht="15.75">
      <c r="A46" s="18"/>
      <c r="B46" s="18"/>
      <c r="C46" s="16"/>
      <c r="D46" s="18"/>
      <c r="E46" s="16">
        <f t="shared" si="2"/>
        <v>0.6</v>
      </c>
      <c r="F46" s="16">
        <f t="shared" si="3"/>
        <v>0.7</v>
      </c>
      <c r="G46" s="16">
        <f t="shared" si="1"/>
        <v>0.6499999999999999</v>
      </c>
      <c r="H46" s="16">
        <v>7.7</v>
      </c>
      <c r="I46" s="21">
        <v>0.06373470588235294</v>
      </c>
      <c r="J46" s="21">
        <v>2.791720644463667</v>
      </c>
      <c r="K46" s="21">
        <v>0.5902879044117645</v>
      </c>
      <c r="L46" s="21">
        <v>0.039572647058823504</v>
      </c>
      <c r="M46" s="21">
        <v>1.4336073529411766</v>
      </c>
      <c r="N46" s="18"/>
      <c r="O46" s="18"/>
    </row>
    <row r="47" spans="1:15" s="1" customFormat="1" ht="15.75">
      <c r="A47" s="18"/>
      <c r="B47" s="16"/>
      <c r="C47" s="16"/>
      <c r="D47" s="18"/>
      <c r="E47" s="16">
        <f t="shared" si="2"/>
        <v>0.7</v>
      </c>
      <c r="F47" s="16">
        <f t="shared" si="3"/>
        <v>0.8</v>
      </c>
      <c r="G47" s="16">
        <f t="shared" si="1"/>
        <v>0.75</v>
      </c>
      <c r="H47" s="16">
        <v>7.7</v>
      </c>
      <c r="I47" s="21">
        <v>0.09859764705882353</v>
      </c>
      <c r="J47" s="21">
        <v>3.1383412456747406</v>
      </c>
      <c r="K47" s="21">
        <v>1.0283947058823535</v>
      </c>
      <c r="L47" s="21">
        <v>0.030501176470588205</v>
      </c>
      <c r="M47" s="21">
        <v>1.896658823529412</v>
      </c>
      <c r="N47" s="18"/>
      <c r="O47" s="18"/>
    </row>
    <row r="48" spans="1:15" ht="15.75">
      <c r="A48" s="18"/>
      <c r="B48" s="16"/>
      <c r="C48" s="16"/>
      <c r="D48" s="16"/>
      <c r="E48" s="16">
        <f t="shared" si="2"/>
        <v>0.8</v>
      </c>
      <c r="F48" s="16">
        <f t="shared" si="3"/>
        <v>0.9</v>
      </c>
      <c r="G48" s="16">
        <f t="shared" si="1"/>
        <v>0.8500000000000001</v>
      </c>
      <c r="H48" s="16">
        <v>7.25</v>
      </c>
      <c r="I48" s="21">
        <v>0.07526058823529415</v>
      </c>
      <c r="J48" s="21">
        <v>2.645920004325259</v>
      </c>
      <c r="K48" s="21">
        <v>0.8970640808823532</v>
      </c>
      <c r="L48" s="21">
        <v>0.03930970588235292</v>
      </c>
      <c r="M48" s="21">
        <v>1.5582102941176468</v>
      </c>
      <c r="N48" s="16"/>
      <c r="O48" s="16"/>
    </row>
    <row r="49" spans="1:15" ht="15.75">
      <c r="A49" s="18"/>
      <c r="B49" s="16"/>
      <c r="C49" s="16"/>
      <c r="D49" s="16"/>
      <c r="E49" s="16">
        <f t="shared" si="2"/>
        <v>0.9</v>
      </c>
      <c r="F49" s="16">
        <f t="shared" si="3"/>
        <v>1</v>
      </c>
      <c r="G49" s="16">
        <f t="shared" si="1"/>
        <v>0.95</v>
      </c>
      <c r="H49" s="16">
        <v>7.1</v>
      </c>
      <c r="I49" s="21">
        <v>0.0790835294117647</v>
      </c>
      <c r="J49" s="21">
        <v>2.696408979238754</v>
      </c>
      <c r="K49" s="21">
        <v>0.8624210294117647</v>
      </c>
      <c r="L49" s="21">
        <v>0.030238235294117618</v>
      </c>
      <c r="M49" s="21">
        <v>1.5449417647058825</v>
      </c>
      <c r="N49" s="16"/>
      <c r="O49" s="16"/>
    </row>
    <row r="50" spans="1:15" ht="15.75">
      <c r="A50" s="18"/>
      <c r="B50" s="16"/>
      <c r="C50" s="16"/>
      <c r="D50" s="16"/>
      <c r="E50" s="16">
        <f t="shared" si="2"/>
        <v>1</v>
      </c>
      <c r="F50" s="16">
        <f t="shared" si="3"/>
        <v>1.1</v>
      </c>
      <c r="G50" s="16">
        <f t="shared" si="1"/>
        <v>1.05</v>
      </c>
      <c r="H50" s="16">
        <v>6.15</v>
      </c>
      <c r="I50" s="21">
        <v>0.1605064705882353</v>
      </c>
      <c r="J50" s="21">
        <v>3.0431699351211075</v>
      </c>
      <c r="K50" s="21">
        <v>0.8233355514705886</v>
      </c>
      <c r="L50" s="21">
        <v>0.025636764705882338</v>
      </c>
      <c r="M50" s="21">
        <v>2.1270732352941177</v>
      </c>
      <c r="N50" s="16"/>
      <c r="O50" s="16"/>
    </row>
    <row r="51" spans="1:15" ht="15.75">
      <c r="A51" s="18"/>
      <c r="B51" s="16"/>
      <c r="C51" s="16"/>
      <c r="D51" s="16"/>
      <c r="E51" s="16">
        <f t="shared" si="2"/>
        <v>1.1</v>
      </c>
      <c r="F51" s="16">
        <f t="shared" si="3"/>
        <v>1.2</v>
      </c>
      <c r="G51" s="16">
        <f t="shared" si="1"/>
        <v>1.15</v>
      </c>
      <c r="H51" s="16">
        <v>6.8</v>
      </c>
      <c r="I51" s="21">
        <v>0.23804941176470587</v>
      </c>
      <c r="J51" s="21">
        <v>5.6122928719723175</v>
      </c>
      <c r="K51" s="21">
        <v>1.2518876470588234</v>
      </c>
      <c r="L51" s="21">
        <v>0.025505294117647046</v>
      </c>
      <c r="M51" s="21">
        <v>2.640504705882353</v>
      </c>
      <c r="N51" s="16"/>
      <c r="O51" s="16"/>
    </row>
    <row r="52" spans="1:15" ht="15.75">
      <c r="A52" s="18"/>
      <c r="B52" s="16"/>
      <c r="C52" s="16"/>
      <c r="D52" s="16"/>
      <c r="E52" s="16">
        <f t="shared" si="2"/>
        <v>1.2</v>
      </c>
      <c r="F52" s="16">
        <f t="shared" si="3"/>
        <v>1.3</v>
      </c>
      <c r="G52" s="16">
        <f t="shared" si="1"/>
        <v>1.25</v>
      </c>
      <c r="H52" s="16">
        <v>7.55</v>
      </c>
      <c r="I52" s="21">
        <v>0.3660323529411765</v>
      </c>
      <c r="J52" s="21">
        <v>2.5516201427335647</v>
      </c>
      <c r="K52" s="21">
        <v>0.8936173161764702</v>
      </c>
      <c r="L52" s="21">
        <v>0.02537382352941175</v>
      </c>
      <c r="M52" s="21">
        <v>2.6867761764705884</v>
      </c>
      <c r="N52" s="16"/>
      <c r="O52" s="16"/>
    </row>
    <row r="53" spans="1:15" ht="15.75">
      <c r="A53" s="18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.75">
      <c r="A55" s="18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.75">
      <c r="A56" s="18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5.75">
      <c r="A57" s="18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ht="12">
      <c r="A58" s="1"/>
    </row>
    <row r="59" ht="12">
      <c r="A59" s="1"/>
    </row>
    <row r="60" ht="12">
      <c r="A60" s="1"/>
    </row>
    <row r="61" ht="12">
      <c r="A61" s="1"/>
    </row>
    <row r="62" ht="12">
      <c r="A62" s="1"/>
    </row>
    <row r="64" ht="12">
      <c r="A64" s="1"/>
    </row>
    <row r="65" ht="12">
      <c r="A65" s="1"/>
    </row>
    <row r="66" ht="12">
      <c r="A66" s="1"/>
    </row>
    <row r="67" ht="12">
      <c r="A67" s="1"/>
    </row>
  </sheetData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V235"/>
  <sheetViews>
    <sheetView zoomScale="75" zoomScaleNormal="75" workbookViewId="0" topLeftCell="A1">
      <selection activeCell="L48" sqref="L48"/>
    </sheetView>
  </sheetViews>
  <sheetFormatPr defaultColWidth="9.00390625" defaultRowHeight="12"/>
  <cols>
    <col min="1" max="1" width="21.75390625" style="0" customWidth="1"/>
    <col min="2" max="16384" width="11.375" style="0" customWidth="1"/>
  </cols>
  <sheetData>
    <row r="1" spans="1:22" ht="15">
      <c r="A1" s="16" t="s">
        <v>179</v>
      </c>
      <c r="B1" s="17">
        <v>35179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>
      <c r="A2" s="16" t="s">
        <v>180</v>
      </c>
      <c r="B2" s="16" t="s">
        <v>195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5">
      <c r="A3" s="16" t="s">
        <v>181</v>
      </c>
      <c r="B3" s="22">
        <v>71.351</v>
      </c>
      <c r="C3" s="22">
        <v>-156.5283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5">
      <c r="A4" s="16" t="s">
        <v>57</v>
      </c>
      <c r="B4" s="16">
        <v>0.12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5">
      <c r="A5" s="16" t="s">
        <v>58</v>
      </c>
      <c r="B5" s="16">
        <v>0.105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5">
      <c r="A7" s="16" t="s">
        <v>182</v>
      </c>
      <c r="B7" s="16">
        <v>-12.1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5">
      <c r="A8" s="16" t="s">
        <v>183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5.75">
      <c r="A10" s="18" t="s">
        <v>51</v>
      </c>
      <c r="B10" s="18" t="s">
        <v>196</v>
      </c>
      <c r="C10" s="16" t="s">
        <v>53</v>
      </c>
      <c r="D10" s="19" t="s">
        <v>183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5.75">
      <c r="A12" s="16">
        <v>0.05</v>
      </c>
      <c r="B12" s="16">
        <v>-10.1</v>
      </c>
      <c r="C12" s="16"/>
      <c r="D12" s="16"/>
      <c r="E12" s="16">
        <v>0</v>
      </c>
      <c r="F12" s="16">
        <v>0.05</v>
      </c>
      <c r="G12" s="24">
        <f aca="true" t="shared" si="0" ref="G12:G33">E12+(F12-E12)/2</f>
        <v>0.025</v>
      </c>
      <c r="H12" s="16">
        <v>5.2</v>
      </c>
      <c r="I12" s="16">
        <v>-3.707574925986104</v>
      </c>
      <c r="J12" s="16" t="s">
        <v>198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5.75">
      <c r="A13" s="16">
        <v>0.15</v>
      </c>
      <c r="B13" s="16">
        <v>-10.6</v>
      </c>
      <c r="C13" s="16"/>
      <c r="D13" s="16"/>
      <c r="E13" s="16">
        <v>0.05</v>
      </c>
      <c r="F13" s="16">
        <v>0.1</v>
      </c>
      <c r="G13" s="24">
        <f t="shared" si="0"/>
        <v>0.07500000000000001</v>
      </c>
      <c r="H13" s="16">
        <v>4.8</v>
      </c>
      <c r="I13" s="16"/>
      <c r="J13" s="16" t="s">
        <v>199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5.75">
      <c r="A14" s="16">
        <v>0.25</v>
      </c>
      <c r="B14" s="16">
        <v>-10.8</v>
      </c>
      <c r="C14" s="16"/>
      <c r="D14" s="16"/>
      <c r="E14" s="16">
        <v>0.1</v>
      </c>
      <c r="F14" s="16">
        <v>0.15</v>
      </c>
      <c r="G14" s="24">
        <f t="shared" si="0"/>
        <v>0.125</v>
      </c>
      <c r="H14" s="16">
        <v>4.7</v>
      </c>
      <c r="I14" s="16">
        <v>-3.1456781766165927</v>
      </c>
      <c r="J14" s="16" t="s">
        <v>199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5.75">
      <c r="A15" s="16">
        <v>0.35</v>
      </c>
      <c r="B15" s="16">
        <v>-10.3</v>
      </c>
      <c r="C15" s="16"/>
      <c r="D15" s="16"/>
      <c r="E15" s="16">
        <v>0.15</v>
      </c>
      <c r="F15" s="16">
        <v>0.2</v>
      </c>
      <c r="G15" s="24">
        <f t="shared" si="0"/>
        <v>0.175</v>
      </c>
      <c r="H15" s="16">
        <v>4.4</v>
      </c>
      <c r="I15" s="16"/>
      <c r="J15" s="16" t="s">
        <v>199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5.75">
      <c r="A16" s="16">
        <v>0.45</v>
      </c>
      <c r="B16" s="16">
        <v>-9.8</v>
      </c>
      <c r="C16" s="16"/>
      <c r="D16" s="16"/>
      <c r="E16" s="16">
        <v>0.2</v>
      </c>
      <c r="F16" s="16">
        <v>0.25</v>
      </c>
      <c r="G16" s="24">
        <f t="shared" si="0"/>
        <v>0.225</v>
      </c>
      <c r="H16" s="16">
        <v>4.2</v>
      </c>
      <c r="I16" s="16">
        <v>-2.7458861531713827</v>
      </c>
      <c r="J16" s="16" t="s">
        <v>199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.75">
      <c r="A17" s="16">
        <v>0.55</v>
      </c>
      <c r="B17" s="16">
        <v>-9.8</v>
      </c>
      <c r="C17" s="16"/>
      <c r="D17" s="16"/>
      <c r="E17" s="16">
        <v>0.25</v>
      </c>
      <c r="F17" s="16">
        <v>0.3</v>
      </c>
      <c r="G17" s="24">
        <f t="shared" si="0"/>
        <v>0.275</v>
      </c>
      <c r="H17" s="16">
        <v>4.9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.75">
      <c r="A18" s="16">
        <v>0.65</v>
      </c>
      <c r="B18" s="16">
        <v>-9.2</v>
      </c>
      <c r="C18" s="16"/>
      <c r="D18" s="16"/>
      <c r="E18" s="16">
        <v>0.3</v>
      </c>
      <c r="F18" s="16">
        <v>0.35</v>
      </c>
      <c r="G18" s="24">
        <f t="shared" si="0"/>
        <v>0.32499999999999996</v>
      </c>
      <c r="H18" s="16">
        <v>4.9</v>
      </c>
      <c r="I18" s="16">
        <v>-1.919450403213748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5.75">
      <c r="A19" s="16">
        <v>0.75</v>
      </c>
      <c r="B19" s="16">
        <v>-8.7</v>
      </c>
      <c r="C19" s="16"/>
      <c r="D19" s="16"/>
      <c r="E19" s="16">
        <v>0.35</v>
      </c>
      <c r="F19" s="16">
        <v>0.4</v>
      </c>
      <c r="G19" s="24">
        <f t="shared" si="0"/>
        <v>0.375</v>
      </c>
      <c r="H19" s="16">
        <v>4.9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5.75">
      <c r="A20" s="16">
        <v>0.85</v>
      </c>
      <c r="B20" s="16">
        <v>-8.1</v>
      </c>
      <c r="C20" s="16"/>
      <c r="D20" s="16"/>
      <c r="E20" s="16">
        <v>0.4</v>
      </c>
      <c r="F20" s="16">
        <v>0.45</v>
      </c>
      <c r="G20" s="24">
        <f t="shared" si="0"/>
        <v>0.42500000000000004</v>
      </c>
      <c r="H20" s="16">
        <v>5.2</v>
      </c>
      <c r="I20" s="16">
        <v>-2.7976005442637986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5.75">
      <c r="A21" s="16">
        <v>0.95</v>
      </c>
      <c r="B21" s="16">
        <v>-7.5</v>
      </c>
      <c r="C21" s="16"/>
      <c r="D21" s="16"/>
      <c r="E21" s="16">
        <v>0.45</v>
      </c>
      <c r="F21" s="16">
        <v>0.5</v>
      </c>
      <c r="G21" s="24">
        <f t="shared" si="0"/>
        <v>0.475</v>
      </c>
      <c r="H21" s="16">
        <v>4.5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5.75">
      <c r="A22" s="16">
        <v>1.1</v>
      </c>
      <c r="B22" s="16">
        <v>-6.4</v>
      </c>
      <c r="C22" s="16" t="s">
        <v>197</v>
      </c>
      <c r="D22" s="16"/>
      <c r="E22" s="16">
        <v>0.5</v>
      </c>
      <c r="F22" s="16">
        <v>0.55</v>
      </c>
      <c r="G22" s="24">
        <f t="shared" si="0"/>
        <v>0.525</v>
      </c>
      <c r="H22" s="16">
        <v>4.8</v>
      </c>
      <c r="I22" s="16">
        <v>-2.7568257359024706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5.75">
      <c r="A23" s="16">
        <v>1.2</v>
      </c>
      <c r="B23" s="16">
        <v>-6</v>
      </c>
      <c r="C23" s="16"/>
      <c r="D23" s="16"/>
      <c r="E23" s="16">
        <v>0.55</v>
      </c>
      <c r="F23" s="16">
        <v>0.6</v>
      </c>
      <c r="G23" s="24">
        <f t="shared" si="0"/>
        <v>0.575</v>
      </c>
      <c r="H23" s="16">
        <v>5.1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5.75">
      <c r="A24" s="16">
        <v>1.3</v>
      </c>
      <c r="B24" s="16">
        <v>-5.4</v>
      </c>
      <c r="C24" s="16"/>
      <c r="D24" s="16"/>
      <c r="E24" s="16">
        <v>0.6</v>
      </c>
      <c r="F24" s="16">
        <v>0.65</v>
      </c>
      <c r="G24" s="24">
        <f t="shared" si="0"/>
        <v>0.625</v>
      </c>
      <c r="H24" s="16">
        <v>5.9</v>
      </c>
      <c r="I24" s="16">
        <v>-2.4952702578773707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5.75">
      <c r="A25" s="16">
        <v>1.4</v>
      </c>
      <c r="B25" s="16">
        <v>-4.8</v>
      </c>
      <c r="C25" s="16"/>
      <c r="D25" s="16"/>
      <c r="E25" s="16">
        <v>0.65</v>
      </c>
      <c r="F25" s="16">
        <v>0.7</v>
      </c>
      <c r="G25" s="24">
        <f t="shared" si="0"/>
        <v>0.675</v>
      </c>
      <c r="H25" s="16">
        <v>5.9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.75">
      <c r="A26" s="16">
        <v>1.5</v>
      </c>
      <c r="B26" s="16">
        <v>-4.2</v>
      </c>
      <c r="C26" s="16"/>
      <c r="D26" s="16"/>
      <c r="E26" s="16">
        <v>0.7</v>
      </c>
      <c r="F26" s="16">
        <v>0.75</v>
      </c>
      <c r="G26" s="24">
        <f t="shared" si="0"/>
        <v>0.725</v>
      </c>
      <c r="H26" s="16">
        <v>6.1</v>
      </c>
      <c r="I26" s="16">
        <v>-3.1426946540535683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5.75">
      <c r="A27" s="16">
        <v>1.6</v>
      </c>
      <c r="B27" s="16">
        <v>-3.4</v>
      </c>
      <c r="C27" s="16"/>
      <c r="D27" s="16"/>
      <c r="E27" s="16">
        <v>0.75</v>
      </c>
      <c r="F27" s="16">
        <v>0.8</v>
      </c>
      <c r="G27" s="24">
        <f t="shared" si="0"/>
        <v>0.775</v>
      </c>
      <c r="H27" s="16">
        <v>6.3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5.75">
      <c r="A28" s="16">
        <v>1.7</v>
      </c>
      <c r="B28" s="16">
        <v>-2.8</v>
      </c>
      <c r="C28" s="16"/>
      <c r="D28" s="16"/>
      <c r="E28" s="16">
        <v>0.8</v>
      </c>
      <c r="F28" s="16">
        <v>0.85</v>
      </c>
      <c r="G28" s="24">
        <f t="shared" si="0"/>
        <v>0.825</v>
      </c>
      <c r="H28" s="16">
        <v>5.7</v>
      </c>
      <c r="I28" s="16">
        <v>-2.641462863465545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5.75">
      <c r="A29" s="16"/>
      <c r="B29" s="16"/>
      <c r="C29" s="16"/>
      <c r="D29" s="16"/>
      <c r="E29" s="16">
        <v>0.85</v>
      </c>
      <c r="F29" s="16">
        <v>0.9</v>
      </c>
      <c r="G29" s="24">
        <f t="shared" si="0"/>
        <v>0.875</v>
      </c>
      <c r="H29" s="16">
        <v>6.1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.75">
      <c r="A30" s="16"/>
      <c r="B30" s="16"/>
      <c r="C30" s="16"/>
      <c r="D30" s="16"/>
      <c r="E30" s="16">
        <v>0.9</v>
      </c>
      <c r="F30" s="16">
        <v>0.95</v>
      </c>
      <c r="G30" s="24">
        <f t="shared" si="0"/>
        <v>0.925</v>
      </c>
      <c r="H30" s="16">
        <v>5.8</v>
      </c>
      <c r="I30" s="16">
        <v>-2.0447583508607545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5.75">
      <c r="A31" s="16"/>
      <c r="B31" s="16"/>
      <c r="C31" s="16"/>
      <c r="D31" s="16"/>
      <c r="E31" s="16">
        <v>0.95</v>
      </c>
      <c r="F31" s="16">
        <v>1</v>
      </c>
      <c r="G31" s="24">
        <f t="shared" si="0"/>
        <v>0.975</v>
      </c>
      <c r="H31" s="16">
        <v>5.1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.75">
      <c r="A32" s="16"/>
      <c r="B32" s="16"/>
      <c r="C32" s="16"/>
      <c r="D32" s="16"/>
      <c r="E32" s="16">
        <v>1</v>
      </c>
      <c r="F32" s="16">
        <v>1.05</v>
      </c>
      <c r="G32" s="24">
        <f t="shared" si="0"/>
        <v>1.025</v>
      </c>
      <c r="H32" s="16">
        <v>6.2</v>
      </c>
      <c r="I32" s="16">
        <v>-1.854807414348229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.75">
      <c r="A33" s="16"/>
      <c r="B33" s="16"/>
      <c r="C33" s="16"/>
      <c r="D33" s="16"/>
      <c r="E33" s="16">
        <v>1.05</v>
      </c>
      <c r="F33" s="16">
        <v>1.1</v>
      </c>
      <c r="G33" s="24">
        <f t="shared" si="0"/>
        <v>1.0750000000000002</v>
      </c>
      <c r="H33" s="16">
        <v>5.8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5.75">
      <c r="A34" s="16"/>
      <c r="B34" s="16"/>
      <c r="C34" s="16"/>
      <c r="D34" s="16"/>
      <c r="E34" s="16">
        <v>1.1</v>
      </c>
      <c r="F34" s="16">
        <v>1.15</v>
      </c>
      <c r="G34" s="24">
        <f aca="true" t="shared" si="1" ref="G34:G46">E34+(F34-E34)/2</f>
        <v>1.125</v>
      </c>
      <c r="H34" s="16">
        <v>5.4</v>
      </c>
      <c r="I34" s="16">
        <v>-1.4540208833820114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5.75">
      <c r="A35" s="16"/>
      <c r="B35" s="16"/>
      <c r="C35" s="16"/>
      <c r="D35" s="16"/>
      <c r="E35" s="16">
        <v>1.15</v>
      </c>
      <c r="F35" s="16">
        <v>1.2</v>
      </c>
      <c r="G35" s="24">
        <f t="shared" si="1"/>
        <v>1.1749999999999998</v>
      </c>
      <c r="H35" s="16">
        <v>5.7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5.75">
      <c r="A36" s="16"/>
      <c r="B36" s="16"/>
      <c r="C36" s="16"/>
      <c r="D36" s="16"/>
      <c r="E36" s="16">
        <v>1.2</v>
      </c>
      <c r="F36" s="16">
        <v>1.25</v>
      </c>
      <c r="G36" s="24">
        <f t="shared" si="1"/>
        <v>1.225</v>
      </c>
      <c r="H36" s="16">
        <v>5.9</v>
      </c>
      <c r="I36" s="16">
        <v>-1.5803233385500253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15.75">
      <c r="A37" s="16"/>
      <c r="B37" s="16"/>
      <c r="C37" s="16"/>
      <c r="D37" s="16"/>
      <c r="E37" s="16">
        <v>1.25</v>
      </c>
      <c r="F37" s="16">
        <v>1.3</v>
      </c>
      <c r="G37" s="24">
        <f t="shared" si="1"/>
        <v>1.275</v>
      </c>
      <c r="H37" s="16">
        <v>5.1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5.75">
      <c r="A38" s="16"/>
      <c r="B38" s="16"/>
      <c r="C38" s="16"/>
      <c r="D38" s="16"/>
      <c r="E38" s="16">
        <v>1.3</v>
      </c>
      <c r="F38" s="16">
        <v>1.35</v>
      </c>
      <c r="G38" s="24">
        <f t="shared" si="1"/>
        <v>1.3250000000000002</v>
      </c>
      <c r="H38" s="16">
        <v>5.5</v>
      </c>
      <c r="I38" s="16">
        <v>-0.12237531275232005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15.75">
      <c r="A39" s="16"/>
      <c r="B39" s="16"/>
      <c r="C39" s="16"/>
      <c r="D39" s="16"/>
      <c r="E39" s="16">
        <v>1.35</v>
      </c>
      <c r="F39" s="16">
        <v>1.4</v>
      </c>
      <c r="G39" s="24">
        <f t="shared" si="1"/>
        <v>1.375</v>
      </c>
      <c r="H39" s="16">
        <v>5.6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5.75">
      <c r="A40" s="16"/>
      <c r="B40" s="16"/>
      <c r="C40" s="16"/>
      <c r="D40" s="16"/>
      <c r="E40" s="16">
        <v>1.4</v>
      </c>
      <c r="F40" s="16">
        <v>1.45</v>
      </c>
      <c r="G40" s="24">
        <f t="shared" si="1"/>
        <v>1.4249999999999998</v>
      </c>
      <c r="H40" s="16">
        <v>5.3</v>
      </c>
      <c r="I40" s="16">
        <v>-1.1855038527098554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15.75">
      <c r="A41" s="16"/>
      <c r="B41" s="16"/>
      <c r="C41" s="16"/>
      <c r="D41" s="16"/>
      <c r="E41" s="16">
        <v>1.45</v>
      </c>
      <c r="F41" s="16">
        <v>1.5</v>
      </c>
      <c r="G41" s="24">
        <f t="shared" si="1"/>
        <v>1.475</v>
      </c>
      <c r="H41" s="16">
        <v>5.1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5.75">
      <c r="A42" s="16"/>
      <c r="B42" s="16"/>
      <c r="C42" s="16"/>
      <c r="D42" s="16"/>
      <c r="E42" s="16">
        <v>1.5</v>
      </c>
      <c r="F42" s="16">
        <v>1.55</v>
      </c>
      <c r="G42" s="24">
        <f t="shared" si="1"/>
        <v>1.525</v>
      </c>
      <c r="H42" s="16">
        <v>4.7</v>
      </c>
      <c r="I42" s="16">
        <v>-1.3804273268274205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5.75">
      <c r="A43" s="16"/>
      <c r="B43" s="16"/>
      <c r="C43" s="16"/>
      <c r="D43" s="16"/>
      <c r="E43" s="16">
        <v>1.55</v>
      </c>
      <c r="F43" s="16">
        <v>1.6</v>
      </c>
      <c r="G43" s="24">
        <f t="shared" si="1"/>
        <v>1.5750000000000002</v>
      </c>
      <c r="H43" s="16">
        <v>4.8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5.75">
      <c r="A44" s="16"/>
      <c r="B44" s="16"/>
      <c r="C44" s="16"/>
      <c r="D44" s="16"/>
      <c r="E44" s="16">
        <v>1.6</v>
      </c>
      <c r="F44" s="16">
        <v>1.65</v>
      </c>
      <c r="G44" s="24">
        <f t="shared" si="1"/>
        <v>1.625</v>
      </c>
      <c r="H44" s="16">
        <v>5</v>
      </c>
      <c r="I44" s="16">
        <v>-1.3764492967433886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5.75">
      <c r="A45" s="16"/>
      <c r="B45" s="16"/>
      <c r="C45" s="16"/>
      <c r="D45" s="16"/>
      <c r="E45" s="16">
        <v>1.65</v>
      </c>
      <c r="F45" s="16">
        <v>1.7</v>
      </c>
      <c r="G45" s="24">
        <f t="shared" si="1"/>
        <v>1.6749999999999998</v>
      </c>
      <c r="H45" s="16">
        <v>5.9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5.75">
      <c r="A46" s="16"/>
      <c r="B46" s="16"/>
      <c r="C46" s="16"/>
      <c r="D46" s="16"/>
      <c r="E46" s="16">
        <v>1.7</v>
      </c>
      <c r="F46" s="24">
        <v>1.73</v>
      </c>
      <c r="G46" s="24">
        <f t="shared" si="1"/>
        <v>1.7149999999999999</v>
      </c>
      <c r="H46" s="16">
        <v>9.6</v>
      </c>
      <c r="I46" s="16">
        <v>-1.4619769435500751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5.75">
      <c r="A48" s="18" t="s">
        <v>51</v>
      </c>
      <c r="B48" s="18"/>
      <c r="C48" s="16"/>
      <c r="D48" s="16" t="s">
        <v>183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5.75">
      <c r="A49" s="18" t="s">
        <v>165</v>
      </c>
      <c r="B49" s="18" t="s">
        <v>166</v>
      </c>
      <c r="C49" s="18" t="s">
        <v>167</v>
      </c>
      <c r="D49" s="18" t="s">
        <v>178</v>
      </c>
      <c r="E49" s="18" t="s">
        <v>169</v>
      </c>
      <c r="F49" s="18" t="s">
        <v>175</v>
      </c>
      <c r="G49" s="18" t="s">
        <v>170</v>
      </c>
      <c r="H49" s="16"/>
      <c r="I49" s="16"/>
      <c r="J49" s="16"/>
      <c r="K49" s="16"/>
      <c r="L49" s="16"/>
      <c r="M49" s="16">
        <v>-3.707574925986104</v>
      </c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>
        <v>-3.1456781766165927</v>
      </c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15.75">
      <c r="A51" s="18" t="s">
        <v>171</v>
      </c>
      <c r="B51" s="18"/>
      <c r="C51" s="18"/>
      <c r="D51" s="18"/>
      <c r="E51" s="18"/>
      <c r="F51" s="18"/>
      <c r="G51" s="18"/>
      <c r="H51" s="16"/>
      <c r="I51" s="16"/>
      <c r="J51" s="16"/>
      <c r="K51" s="16"/>
      <c r="L51" s="16"/>
      <c r="M51" s="16">
        <v>-2.7458861531713827</v>
      </c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5.75">
      <c r="A52" s="18" t="s">
        <v>165</v>
      </c>
      <c r="B52" s="18" t="s">
        <v>166</v>
      </c>
      <c r="C52" s="18" t="s">
        <v>167</v>
      </c>
      <c r="D52" s="18" t="s">
        <v>172</v>
      </c>
      <c r="E52" s="18" t="s">
        <v>173</v>
      </c>
      <c r="F52" s="18" t="s">
        <v>175</v>
      </c>
      <c r="G52" s="18" t="s">
        <v>168</v>
      </c>
      <c r="H52" s="16"/>
      <c r="I52" s="16"/>
      <c r="J52" s="16"/>
      <c r="K52" s="16"/>
      <c r="L52" s="16"/>
      <c r="M52" s="16">
        <v>-1.919450403213748</v>
      </c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>
        <v>-2.7976005442637986</v>
      </c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15.75">
      <c r="A54" s="18" t="s">
        <v>176</v>
      </c>
      <c r="B54" s="18"/>
      <c r="C54" s="18"/>
      <c r="D54" s="18"/>
      <c r="E54" s="18"/>
      <c r="F54" s="16"/>
      <c r="G54" s="16"/>
      <c r="H54" s="16"/>
      <c r="I54" s="16"/>
      <c r="J54" s="16"/>
      <c r="K54" s="16"/>
      <c r="L54" s="16"/>
      <c r="M54" s="16">
        <v>-2.7568257359024706</v>
      </c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15.75">
      <c r="A55" s="18" t="s">
        <v>184</v>
      </c>
      <c r="B55" s="18"/>
      <c r="C55" s="18"/>
      <c r="D55" s="18"/>
      <c r="E55" s="18"/>
      <c r="F55" s="16"/>
      <c r="G55" s="16"/>
      <c r="H55" s="16"/>
      <c r="I55" s="16"/>
      <c r="J55" s="16"/>
      <c r="K55" s="16"/>
      <c r="L55" s="16"/>
      <c r="M55" s="16">
        <v>-2.4952702578773707</v>
      </c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15.75">
      <c r="A56" s="18" t="s">
        <v>183</v>
      </c>
      <c r="B56" s="16"/>
      <c r="C56" s="18"/>
      <c r="D56" s="18"/>
      <c r="E56" s="18"/>
      <c r="F56" s="18"/>
      <c r="G56" s="18"/>
      <c r="H56" s="18"/>
      <c r="I56" s="16"/>
      <c r="J56" s="16"/>
      <c r="K56" s="16"/>
      <c r="L56" s="16"/>
      <c r="M56" s="16">
        <v>-3.1426946540535683</v>
      </c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15.75">
      <c r="A57" s="18" t="s">
        <v>187</v>
      </c>
      <c r="B57" s="16"/>
      <c r="C57" s="16"/>
      <c r="D57" s="16"/>
      <c r="E57" s="16"/>
      <c r="F57" s="18"/>
      <c r="G57" s="18"/>
      <c r="H57" s="18"/>
      <c r="I57" s="16"/>
      <c r="J57" s="18"/>
      <c r="K57" s="16"/>
      <c r="L57" s="16"/>
      <c r="M57" s="16">
        <v>-2.641462863465545</v>
      </c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15.75">
      <c r="A58" s="18" t="s">
        <v>46</v>
      </c>
      <c r="B58" s="16"/>
      <c r="C58" s="16"/>
      <c r="D58" s="16"/>
      <c r="E58" s="16"/>
      <c r="F58" s="18"/>
      <c r="G58" s="18"/>
      <c r="H58" s="18"/>
      <c r="I58" s="16"/>
      <c r="J58" s="18"/>
      <c r="K58" s="16"/>
      <c r="L58" s="16"/>
      <c r="M58" s="16">
        <v>-2.0447583508607545</v>
      </c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15.75">
      <c r="A59" s="18" t="s">
        <v>221</v>
      </c>
      <c r="B59" s="16"/>
      <c r="C59" s="16"/>
      <c r="D59" s="16"/>
      <c r="E59" s="16"/>
      <c r="F59" s="18"/>
      <c r="G59" s="18"/>
      <c r="H59" s="18"/>
      <c r="I59" s="16"/>
      <c r="J59" s="18"/>
      <c r="K59" s="16"/>
      <c r="L59" s="16"/>
      <c r="M59" s="16">
        <v>-1.854807414348229</v>
      </c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5.75">
      <c r="A60" s="18" t="s">
        <v>222</v>
      </c>
      <c r="B60" s="16"/>
      <c r="C60" s="16"/>
      <c r="D60" s="16"/>
      <c r="E60" s="16"/>
      <c r="F60" s="18"/>
      <c r="G60" s="18"/>
      <c r="H60" s="18"/>
      <c r="I60" s="16"/>
      <c r="J60" s="16"/>
      <c r="K60" s="16"/>
      <c r="L60" s="16"/>
      <c r="M60" s="16">
        <v>-1.4540208833820114</v>
      </c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15.75">
      <c r="A61" s="18" t="s">
        <v>185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>
        <v>-1.5803233385500253</v>
      </c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5.75">
      <c r="A62" s="18" t="s">
        <v>186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>
        <v>-0.12237531275232005</v>
      </c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>
        <v>-1.1855038527098554</v>
      </c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15.75">
      <c r="A64" s="18" t="s">
        <v>47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>
        <v>-1.3804273268274205</v>
      </c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5.75">
      <c r="A65" s="18" t="s">
        <v>183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>
        <v>-1.3764492967433886</v>
      </c>
      <c r="N65" s="16"/>
      <c r="O65" s="16"/>
      <c r="P65" s="16"/>
      <c r="Q65" s="16"/>
      <c r="R65" s="16"/>
      <c r="S65" s="16"/>
      <c r="T65" s="16"/>
      <c r="U65" s="16"/>
      <c r="V65" s="16"/>
    </row>
    <row r="66" spans="1:22" ht="15.75">
      <c r="A66" s="18" t="s">
        <v>187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>
        <v>-1.4619769435500751</v>
      </c>
      <c r="N66" s="16"/>
      <c r="O66" s="16"/>
      <c r="P66" s="16"/>
      <c r="Q66" s="16"/>
      <c r="R66" s="16"/>
      <c r="S66" s="16"/>
      <c r="T66" s="16"/>
      <c r="U66" s="16"/>
      <c r="V66" s="16"/>
    </row>
    <row r="67" spans="1:22" ht="15.75">
      <c r="A67" s="18" t="s">
        <v>46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ht="15.75">
      <c r="A68" s="18" t="s">
        <v>221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ht="15.75">
      <c r="A69" s="18" t="s">
        <v>222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15.75">
      <c r="A70" s="18" t="s">
        <v>185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ht="15.75">
      <c r="A71" s="18" t="s">
        <v>186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15.75">
      <c r="A72" s="16"/>
      <c r="B72" s="16"/>
      <c r="C72" s="16"/>
      <c r="D72" s="16"/>
      <c r="E72" s="16"/>
      <c r="F72" s="16"/>
      <c r="G72" s="16"/>
      <c r="H72" s="16"/>
      <c r="I72" s="18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15.75">
      <c r="A73" s="18" t="s">
        <v>48</v>
      </c>
      <c r="B73" s="16"/>
      <c r="C73" s="16"/>
      <c r="D73" s="16"/>
      <c r="E73" s="16"/>
      <c r="F73" s="16"/>
      <c r="G73" s="16"/>
      <c r="H73" s="16"/>
      <c r="I73" s="18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15.75">
      <c r="A74" s="18" t="s">
        <v>183</v>
      </c>
      <c r="B74" s="16"/>
      <c r="C74" s="16"/>
      <c r="D74" s="16"/>
      <c r="E74" s="16"/>
      <c r="F74" s="16"/>
      <c r="G74" s="16"/>
      <c r="H74" s="16"/>
      <c r="I74" s="18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ht="15.75">
      <c r="A75" s="18" t="s">
        <v>185</v>
      </c>
      <c r="B75" s="16"/>
      <c r="C75" s="16"/>
      <c r="D75" s="16"/>
      <c r="E75" s="16"/>
      <c r="F75" s="16"/>
      <c r="G75" s="16"/>
      <c r="H75" s="16"/>
      <c r="I75" s="18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ht="15.75">
      <c r="A76" s="18" t="s">
        <v>186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ht="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ht="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ht="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ht="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ht="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ht="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ht="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ht="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ht="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ht="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ht="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ht="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ht="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ht="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ht="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ht="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ht="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ht="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ht="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ht="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ht="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ht="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ht="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ht="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ht="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ht="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ht="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ht="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ht="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ht="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ht="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ht="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ht="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ht="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ht="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ht="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ht="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ht="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ht="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ht="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ht="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ht="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ht="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ht="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ht="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ht="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ht="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ht="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ht="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ht="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ht="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ht="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ht="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ht="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ht="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ht="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ht="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ht="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ht="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ht="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ht="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ht="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ht="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ht="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ht="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ht="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ht="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ht="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ht="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ht="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ht="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ht="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ht="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ht="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ht="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ht="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ht="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ht="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ht="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ht="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ht="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ht="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ht="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ht="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ht="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ht="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ht="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ht="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ht="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ht="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ht="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ht="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ht="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ht="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ht="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ht="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ht="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ht="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ht="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ht="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ht="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ht="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ht="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ht="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ht="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ht="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ht="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ht="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ht="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ht="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ht="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ht="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ht="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ht="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ht="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ht="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ht="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ht="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60"/>
  <sheetViews>
    <sheetView zoomScale="75" zoomScaleNormal="75" workbookViewId="0" topLeftCell="A1">
      <selection activeCell="J48" sqref="J48"/>
    </sheetView>
  </sheetViews>
  <sheetFormatPr defaultColWidth="9.00390625" defaultRowHeight="12"/>
  <cols>
    <col min="1" max="1" width="23.625" style="0" customWidth="1"/>
    <col min="2" max="2" width="12.75390625" style="0" customWidth="1"/>
    <col min="3" max="16384" width="11.375" style="0" customWidth="1"/>
  </cols>
  <sheetData>
    <row r="1" spans="1:12" ht="15">
      <c r="A1" s="16" t="s">
        <v>179</v>
      </c>
      <c r="B1" s="17">
        <v>35194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6" t="s">
        <v>180</v>
      </c>
      <c r="B2" s="16" t="s">
        <v>59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16" t="s">
        <v>181</v>
      </c>
      <c r="B3" s="22">
        <v>71.351</v>
      </c>
      <c r="C3" s="22">
        <v>-156.5283</v>
      </c>
      <c r="D3" s="16"/>
      <c r="E3" s="16"/>
      <c r="F3" s="16"/>
      <c r="G3" s="16"/>
      <c r="H3" s="16"/>
      <c r="I3" s="16"/>
      <c r="J3" s="16"/>
      <c r="K3" s="16"/>
      <c r="L3" s="16"/>
    </row>
    <row r="4" spans="1:12" ht="15">
      <c r="A4" s="16" t="s">
        <v>57</v>
      </c>
      <c r="B4" s="16">
        <v>0.4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">
      <c r="A5" s="16" t="s">
        <v>58</v>
      </c>
      <c r="B5" s="16">
        <v>0.1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">
      <c r="A7" s="16" t="s">
        <v>182</v>
      </c>
      <c r="B7" s="16">
        <v>-3.6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s="16" t="s">
        <v>183</v>
      </c>
      <c r="B8" s="16" t="s">
        <v>21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5.75">
      <c r="A10" s="18" t="s">
        <v>51</v>
      </c>
      <c r="B10" s="18" t="s">
        <v>144</v>
      </c>
      <c r="C10" s="16" t="s">
        <v>53</v>
      </c>
      <c r="D10" s="19" t="s">
        <v>183</v>
      </c>
      <c r="E10" s="16"/>
      <c r="F10" s="16"/>
      <c r="G10" s="16"/>
      <c r="H10" s="16"/>
      <c r="I10" s="16"/>
      <c r="J10" s="16"/>
      <c r="K10" s="16"/>
      <c r="L10" s="16"/>
    </row>
    <row r="11" spans="1:12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6"/>
      <c r="L11" s="16"/>
    </row>
    <row r="12" spans="1:12" ht="15.75">
      <c r="A12" s="16">
        <v>0.1</v>
      </c>
      <c r="B12" s="16">
        <v>-5.4</v>
      </c>
      <c r="C12" s="16"/>
      <c r="D12" s="16"/>
      <c r="E12" s="16">
        <v>0</v>
      </c>
      <c r="F12" s="16">
        <v>0.1</v>
      </c>
      <c r="G12" s="24">
        <f aca="true" t="shared" si="0" ref="G12:G28">E12+(F12-E12)/2</f>
        <v>0.05</v>
      </c>
      <c r="H12" s="16">
        <v>4.4</v>
      </c>
      <c r="I12" s="16"/>
      <c r="J12" s="16"/>
      <c r="K12" s="16"/>
      <c r="L12" s="16"/>
    </row>
    <row r="13" spans="1:12" ht="15.75">
      <c r="A13" s="16">
        <v>0.2</v>
      </c>
      <c r="B13" s="16">
        <v>-5.5</v>
      </c>
      <c r="C13" s="16"/>
      <c r="D13" s="16"/>
      <c r="E13" s="16">
        <v>0.1</v>
      </c>
      <c r="F13" s="16">
        <v>0.2</v>
      </c>
      <c r="G13" s="24">
        <f t="shared" si="0"/>
        <v>0.15000000000000002</v>
      </c>
      <c r="H13" s="16">
        <v>4.9</v>
      </c>
      <c r="I13" s="16"/>
      <c r="J13" s="16"/>
      <c r="K13" s="16"/>
      <c r="L13" s="16"/>
    </row>
    <row r="14" spans="1:12" ht="15.75">
      <c r="A14" s="16">
        <v>0.3</v>
      </c>
      <c r="B14" s="16">
        <v>-6</v>
      </c>
      <c r="C14" s="16"/>
      <c r="D14" s="16"/>
      <c r="E14" s="16">
        <v>0.2</v>
      </c>
      <c r="F14" s="16">
        <v>0.3</v>
      </c>
      <c r="G14" s="24">
        <f t="shared" si="0"/>
        <v>0.25</v>
      </c>
      <c r="H14" s="16">
        <v>4.6</v>
      </c>
      <c r="I14" s="16"/>
      <c r="J14" s="16"/>
      <c r="K14" s="16"/>
      <c r="L14" s="16"/>
    </row>
    <row r="15" spans="1:12" ht="15.75">
      <c r="A15" s="16">
        <v>0.35</v>
      </c>
      <c r="B15" s="16">
        <v>-5.6</v>
      </c>
      <c r="C15" s="16"/>
      <c r="D15" s="16"/>
      <c r="E15" s="16">
        <v>0.3</v>
      </c>
      <c r="F15" s="16">
        <v>0.4</v>
      </c>
      <c r="G15" s="24">
        <f t="shared" si="0"/>
        <v>0.35</v>
      </c>
      <c r="H15" s="16">
        <v>4.1</v>
      </c>
      <c r="I15" s="16"/>
      <c r="J15" s="16"/>
      <c r="K15" s="16"/>
      <c r="L15" s="16"/>
    </row>
    <row r="16" spans="1:12" ht="15.75">
      <c r="A16" s="16">
        <v>0.45</v>
      </c>
      <c r="B16" s="16">
        <v>-5.5</v>
      </c>
      <c r="C16" s="16"/>
      <c r="D16" s="16"/>
      <c r="E16" s="16">
        <v>0.4</v>
      </c>
      <c r="F16" s="16">
        <v>0.5</v>
      </c>
      <c r="G16" s="24">
        <f t="shared" si="0"/>
        <v>0.45</v>
      </c>
      <c r="H16" s="16">
        <v>4.8</v>
      </c>
      <c r="I16" s="16"/>
      <c r="J16" s="16"/>
      <c r="K16" s="16"/>
      <c r="L16" s="16"/>
    </row>
    <row r="17" spans="1:12" ht="15.75">
      <c r="A17" s="16">
        <v>0.55</v>
      </c>
      <c r="B17" s="16">
        <v>-5.5</v>
      </c>
      <c r="C17" s="16"/>
      <c r="D17" s="16"/>
      <c r="E17" s="16">
        <v>0.5</v>
      </c>
      <c r="F17" s="16">
        <v>0.6</v>
      </c>
      <c r="G17" s="24">
        <f t="shared" si="0"/>
        <v>0.55</v>
      </c>
      <c r="H17" s="16">
        <v>5.7</v>
      </c>
      <c r="I17" s="16"/>
      <c r="J17" s="16"/>
      <c r="K17" s="16"/>
      <c r="L17" s="16"/>
    </row>
    <row r="18" spans="1:12" ht="15.75">
      <c r="A18" s="16">
        <v>0.65</v>
      </c>
      <c r="B18" s="16">
        <v>-5.5</v>
      </c>
      <c r="C18" s="16"/>
      <c r="D18" s="16"/>
      <c r="E18" s="16">
        <v>0.6</v>
      </c>
      <c r="F18" s="16">
        <v>0.7</v>
      </c>
      <c r="G18" s="24">
        <f t="shared" si="0"/>
        <v>0.6499999999999999</v>
      </c>
      <c r="H18" s="16">
        <v>6.3</v>
      </c>
      <c r="I18" s="16"/>
      <c r="J18" s="16"/>
      <c r="K18" s="16"/>
      <c r="L18" s="16"/>
    </row>
    <row r="19" spans="1:12" ht="15.75">
      <c r="A19" s="16">
        <v>0.75</v>
      </c>
      <c r="B19" s="16">
        <v>-5.2</v>
      </c>
      <c r="C19" s="16"/>
      <c r="D19" s="16"/>
      <c r="E19" s="16">
        <v>0.7</v>
      </c>
      <c r="F19" s="16">
        <v>0.8</v>
      </c>
      <c r="G19" s="24">
        <f t="shared" si="0"/>
        <v>0.75</v>
      </c>
      <c r="H19" s="16">
        <v>6.4</v>
      </c>
      <c r="I19" s="16"/>
      <c r="J19" s="16"/>
      <c r="K19" s="16"/>
      <c r="L19" s="16"/>
    </row>
    <row r="20" spans="1:12" ht="15.75">
      <c r="A20" s="16">
        <v>0.85</v>
      </c>
      <c r="B20" s="16">
        <v>-5.1</v>
      </c>
      <c r="C20" s="16"/>
      <c r="D20" s="16"/>
      <c r="E20" s="16">
        <v>0.8</v>
      </c>
      <c r="F20" s="16">
        <v>0.9</v>
      </c>
      <c r="G20" s="24">
        <f t="shared" si="0"/>
        <v>0.8500000000000001</v>
      </c>
      <c r="H20" s="16">
        <v>5.9</v>
      </c>
      <c r="I20" s="16"/>
      <c r="J20" s="16"/>
      <c r="K20" s="16"/>
      <c r="L20" s="16"/>
    </row>
    <row r="21" spans="1:12" ht="15.75">
      <c r="A21" s="16">
        <v>0.95</v>
      </c>
      <c r="B21" s="16">
        <v>-4.9</v>
      </c>
      <c r="C21" s="16"/>
      <c r="D21" s="16"/>
      <c r="E21" s="16">
        <v>0.9</v>
      </c>
      <c r="F21" s="16">
        <v>1</v>
      </c>
      <c r="G21" s="24">
        <f t="shared" si="0"/>
        <v>0.95</v>
      </c>
      <c r="H21" s="16">
        <v>5.7</v>
      </c>
      <c r="I21" s="16"/>
      <c r="J21" s="16"/>
      <c r="K21" s="16"/>
      <c r="L21" s="16"/>
    </row>
    <row r="22" spans="1:12" ht="15.75">
      <c r="A22" s="16">
        <v>1.05</v>
      </c>
      <c r="B22" s="16">
        <v>-4.6</v>
      </c>
      <c r="C22" s="16"/>
      <c r="D22" s="16"/>
      <c r="E22" s="16">
        <v>1</v>
      </c>
      <c r="F22" s="16">
        <v>1.1</v>
      </c>
      <c r="G22" s="24">
        <f t="shared" si="0"/>
        <v>1.05</v>
      </c>
      <c r="H22" s="16">
        <v>5.6</v>
      </c>
      <c r="I22" s="16"/>
      <c r="J22" s="16"/>
      <c r="K22" s="16"/>
      <c r="L22" s="16"/>
    </row>
    <row r="23" spans="1:12" ht="15.75">
      <c r="A23" s="16">
        <v>1.15</v>
      </c>
      <c r="B23" s="16">
        <v>-4.4</v>
      </c>
      <c r="C23" s="16"/>
      <c r="D23" s="16"/>
      <c r="E23" s="16">
        <v>1.1</v>
      </c>
      <c r="F23" s="16">
        <v>1.2</v>
      </c>
      <c r="G23" s="24">
        <f t="shared" si="0"/>
        <v>1.15</v>
      </c>
      <c r="H23" s="16">
        <v>6</v>
      </c>
      <c r="I23" s="16"/>
      <c r="J23" s="16"/>
      <c r="K23" s="16"/>
      <c r="L23" s="16"/>
    </row>
    <row r="24" spans="1:12" ht="15.75">
      <c r="A24" s="16">
        <v>1.25</v>
      </c>
      <c r="B24" s="16">
        <v>-4</v>
      </c>
      <c r="C24" s="16"/>
      <c r="D24" s="16"/>
      <c r="E24" s="16">
        <v>1.2</v>
      </c>
      <c r="F24" s="16">
        <v>1.3</v>
      </c>
      <c r="G24" s="24">
        <f t="shared" si="0"/>
        <v>1.25</v>
      </c>
      <c r="H24" s="16">
        <v>5</v>
      </c>
      <c r="I24" s="16"/>
      <c r="J24" s="16"/>
      <c r="K24" s="16"/>
      <c r="L24" s="16"/>
    </row>
    <row r="25" spans="1:12" ht="15.75">
      <c r="A25" s="16">
        <v>1.4</v>
      </c>
      <c r="B25" s="16">
        <v>-3.4</v>
      </c>
      <c r="C25" s="16"/>
      <c r="D25" s="16"/>
      <c r="E25" s="16">
        <v>1.3</v>
      </c>
      <c r="F25" s="16">
        <v>1.4</v>
      </c>
      <c r="G25" s="24">
        <f t="shared" si="0"/>
        <v>1.35</v>
      </c>
      <c r="H25" s="16">
        <v>5.1</v>
      </c>
      <c r="I25" s="16"/>
      <c r="J25" s="16"/>
      <c r="K25" s="16"/>
      <c r="L25" s="16"/>
    </row>
    <row r="26" spans="1:12" ht="15.75">
      <c r="A26" s="16">
        <v>1.5</v>
      </c>
      <c r="B26" s="16">
        <v>-3.1</v>
      </c>
      <c r="C26" s="16"/>
      <c r="D26" s="16"/>
      <c r="E26" s="16">
        <v>1.4</v>
      </c>
      <c r="F26" s="16">
        <v>1.5</v>
      </c>
      <c r="G26" s="24">
        <f t="shared" si="0"/>
        <v>1.45</v>
      </c>
      <c r="H26" s="16">
        <v>4.9</v>
      </c>
      <c r="I26" s="16"/>
      <c r="J26" s="16"/>
      <c r="K26" s="16"/>
      <c r="L26" s="16"/>
    </row>
    <row r="27" spans="1:12" ht="15.75">
      <c r="A27" s="16">
        <v>1.6</v>
      </c>
      <c r="B27" s="16">
        <v>-2.8</v>
      </c>
      <c r="C27" s="16"/>
      <c r="D27" s="16"/>
      <c r="E27" s="16">
        <v>1.5</v>
      </c>
      <c r="F27" s="16">
        <v>1.6</v>
      </c>
      <c r="G27" s="24">
        <f t="shared" si="0"/>
        <v>1.55</v>
      </c>
      <c r="H27" s="16">
        <v>5.1</v>
      </c>
      <c r="I27" s="16"/>
      <c r="J27" s="16"/>
      <c r="K27" s="16"/>
      <c r="L27" s="16"/>
    </row>
    <row r="28" spans="1:12" ht="15.75">
      <c r="A28" s="16"/>
      <c r="B28" s="16"/>
      <c r="C28" s="16"/>
      <c r="D28" s="16"/>
      <c r="E28" s="16">
        <v>1.6</v>
      </c>
      <c r="F28" s="16">
        <v>1.67</v>
      </c>
      <c r="G28" s="24">
        <f t="shared" si="0"/>
        <v>1.635</v>
      </c>
      <c r="H28" s="16">
        <v>6.4</v>
      </c>
      <c r="I28" s="16"/>
      <c r="J28" s="16"/>
      <c r="K28" s="16"/>
      <c r="L28" s="16"/>
    </row>
    <row r="29" spans="1:12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.75">
      <c r="A30" s="18" t="s">
        <v>51</v>
      </c>
      <c r="B30" s="18"/>
      <c r="C30" s="16"/>
      <c r="D30" s="16" t="s">
        <v>183</v>
      </c>
      <c r="E30" s="16"/>
      <c r="F30" s="16"/>
      <c r="G30" s="16"/>
      <c r="H30" s="16"/>
      <c r="I30" s="16"/>
      <c r="J30" s="16"/>
      <c r="K30" s="16"/>
      <c r="L30" s="16"/>
    </row>
    <row r="31" spans="1:12" ht="15.75">
      <c r="A31" s="18" t="s">
        <v>165</v>
      </c>
      <c r="B31" s="18" t="s">
        <v>166</v>
      </c>
      <c r="C31" s="18" t="s">
        <v>167</v>
      </c>
      <c r="D31" s="18" t="s">
        <v>178</v>
      </c>
      <c r="E31" s="18" t="s">
        <v>169</v>
      </c>
      <c r="F31" s="18" t="s">
        <v>175</v>
      </c>
      <c r="G31" s="18" t="s">
        <v>170</v>
      </c>
      <c r="H31" s="16"/>
      <c r="I31" s="16"/>
      <c r="J31" s="16"/>
      <c r="K31" s="16"/>
      <c r="L31" s="16"/>
    </row>
    <row r="32" spans="1:12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5.75">
      <c r="A33" s="18" t="s">
        <v>171</v>
      </c>
      <c r="B33" s="18"/>
      <c r="C33" s="18"/>
      <c r="D33" s="18"/>
      <c r="E33" s="18"/>
      <c r="F33" s="18"/>
      <c r="G33" s="18"/>
      <c r="H33" s="16"/>
      <c r="I33" s="16"/>
      <c r="J33" s="16"/>
      <c r="K33" s="16"/>
      <c r="L33" s="16"/>
    </row>
    <row r="34" spans="1:12" ht="15.75">
      <c r="A34" s="18" t="s">
        <v>165</v>
      </c>
      <c r="B34" s="18" t="s">
        <v>166</v>
      </c>
      <c r="C34" s="18" t="s">
        <v>167</v>
      </c>
      <c r="D34" s="18" t="s">
        <v>172</v>
      </c>
      <c r="E34" s="18" t="s">
        <v>173</v>
      </c>
      <c r="F34" s="18" t="s">
        <v>175</v>
      </c>
      <c r="G34" s="18" t="s">
        <v>168</v>
      </c>
      <c r="H34" s="16"/>
      <c r="I34" s="16"/>
      <c r="J34" s="16"/>
      <c r="K34" s="16"/>
      <c r="L34" s="16"/>
    </row>
    <row r="35" spans="1:12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5.75">
      <c r="A36" s="18" t="s">
        <v>176</v>
      </c>
      <c r="B36" s="18"/>
      <c r="C36" s="18"/>
      <c r="D36" s="18"/>
      <c r="E36" s="18"/>
      <c r="F36" s="16"/>
      <c r="G36" s="16"/>
      <c r="H36" s="16"/>
      <c r="I36" s="16"/>
      <c r="J36" s="16"/>
      <c r="K36" s="16"/>
      <c r="L36" s="16"/>
    </row>
    <row r="37" spans="1:12" ht="15.75">
      <c r="A37" s="18" t="s">
        <v>184</v>
      </c>
      <c r="B37" s="18"/>
      <c r="C37" s="18"/>
      <c r="D37" s="18"/>
      <c r="E37" s="18"/>
      <c r="F37" s="16"/>
      <c r="G37" s="16"/>
      <c r="H37" s="16"/>
      <c r="I37" s="16"/>
      <c r="J37" s="16"/>
      <c r="K37" s="16"/>
      <c r="L37" s="16"/>
    </row>
    <row r="38" spans="1:12" ht="15.75">
      <c r="A38" s="18" t="s">
        <v>183</v>
      </c>
      <c r="B38" s="16"/>
      <c r="C38" s="18"/>
      <c r="D38" s="18"/>
      <c r="E38" s="18"/>
      <c r="F38" s="18"/>
      <c r="G38" s="18"/>
      <c r="H38" s="18"/>
      <c r="I38" s="18"/>
      <c r="J38" s="16"/>
      <c r="K38" s="16"/>
      <c r="L38" s="16"/>
    </row>
    <row r="39" spans="1:12" ht="15.75">
      <c r="A39" s="18" t="s">
        <v>187</v>
      </c>
      <c r="B39" s="16"/>
      <c r="C39" s="16"/>
      <c r="D39" s="16"/>
      <c r="E39" s="16"/>
      <c r="F39" s="18"/>
      <c r="G39" s="18"/>
      <c r="H39" s="18"/>
      <c r="I39" s="18"/>
      <c r="J39" s="16"/>
      <c r="K39" s="16"/>
      <c r="L39" s="16"/>
    </row>
    <row r="40" spans="1:12" ht="15.75">
      <c r="A40" s="18" t="s">
        <v>46</v>
      </c>
      <c r="B40" s="16"/>
      <c r="C40" s="16"/>
      <c r="D40" s="16"/>
      <c r="E40" s="16"/>
      <c r="F40" s="18"/>
      <c r="G40" s="18"/>
      <c r="H40" s="18"/>
      <c r="I40" s="18"/>
      <c r="J40" s="18"/>
      <c r="K40" s="16"/>
      <c r="L40" s="16"/>
    </row>
    <row r="41" spans="1:12" ht="15.75">
      <c r="A41" s="18" t="s">
        <v>221</v>
      </c>
      <c r="B41" s="16"/>
      <c r="C41" s="16"/>
      <c r="D41" s="16"/>
      <c r="E41" s="16"/>
      <c r="F41" s="18"/>
      <c r="G41" s="18"/>
      <c r="H41" s="18"/>
      <c r="I41" s="18"/>
      <c r="J41" s="18"/>
      <c r="K41" s="16"/>
      <c r="L41" s="16"/>
    </row>
    <row r="42" spans="1:12" ht="15.75">
      <c r="A42" s="18" t="s">
        <v>222</v>
      </c>
      <c r="B42" s="16"/>
      <c r="C42" s="16"/>
      <c r="D42" s="16"/>
      <c r="E42" s="16"/>
      <c r="F42" s="18"/>
      <c r="G42" s="18"/>
      <c r="H42" s="18"/>
      <c r="I42" s="18"/>
      <c r="J42" s="18"/>
      <c r="K42" s="16"/>
      <c r="L42" s="16"/>
    </row>
    <row r="43" spans="1:12" ht="15.75">
      <c r="A43" s="18" t="s">
        <v>185</v>
      </c>
      <c r="B43" s="16"/>
      <c r="C43" s="16"/>
      <c r="D43" s="16"/>
      <c r="E43" s="16"/>
      <c r="F43" s="16"/>
      <c r="G43" s="16"/>
      <c r="H43" s="16"/>
      <c r="I43" s="16"/>
      <c r="J43" s="18"/>
      <c r="K43" s="16"/>
      <c r="L43" s="16"/>
    </row>
    <row r="44" spans="1:12" ht="15.75">
      <c r="A44" s="18" t="s">
        <v>186</v>
      </c>
      <c r="B44" s="16"/>
      <c r="C44" s="16"/>
      <c r="D44" s="16"/>
      <c r="E44" s="16"/>
      <c r="F44" s="16"/>
      <c r="G44" s="16"/>
      <c r="H44" s="16"/>
      <c r="I44" s="16"/>
      <c r="J44" s="18"/>
      <c r="K44" s="16"/>
      <c r="L44" s="16"/>
    </row>
    <row r="45" spans="1:12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5.75">
      <c r="A46" s="18" t="s">
        <v>47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5.75">
      <c r="A47" s="18" t="s">
        <v>183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5.75">
      <c r="A48" s="18" t="s">
        <v>187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5.75">
      <c r="A49" s="18" t="s">
        <v>46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5.75">
      <c r="A50" s="18" t="s">
        <v>221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5.75">
      <c r="A51" s="18" t="s">
        <v>222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5.75">
      <c r="A52" s="18" t="s">
        <v>185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5.75">
      <c r="A53" s="18" t="s">
        <v>186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5.75">
      <c r="A55" s="18" t="s">
        <v>48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5.75">
      <c r="A56" s="18" t="s">
        <v>183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5.75">
      <c r="A57" s="18" t="s">
        <v>185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5.75">
      <c r="A58" s="18" t="s">
        <v>186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</sheetData>
  <printOptions/>
  <pageMargins left="0.75" right="0.75" top="1" bottom="1" header="0.5" footer="0.5"/>
  <pageSetup horizontalDpi="300" verticalDpi="300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G49" sqref="G49"/>
    </sheetView>
  </sheetViews>
  <sheetFormatPr defaultColWidth="9.00390625" defaultRowHeight="12"/>
  <cols>
    <col min="1" max="1" width="16.25390625" style="0" customWidth="1"/>
    <col min="2" max="16384" width="11.375" style="0" customWidth="1"/>
  </cols>
  <sheetData>
    <row r="1" spans="1:10" ht="12">
      <c r="A1" s="2" t="s">
        <v>179</v>
      </c>
      <c r="B1" s="4">
        <v>35216</v>
      </c>
      <c r="C1" s="2"/>
      <c r="D1" s="2"/>
      <c r="E1" s="2"/>
      <c r="F1" s="2"/>
      <c r="G1" s="2"/>
      <c r="H1" s="2"/>
      <c r="I1" s="2"/>
      <c r="J1" s="2"/>
    </row>
    <row r="2" spans="1:2" ht="12">
      <c r="A2" t="s">
        <v>180</v>
      </c>
      <c r="B2" t="s">
        <v>59</v>
      </c>
    </row>
    <row r="3" spans="1:3" ht="12">
      <c r="A3" t="s">
        <v>181</v>
      </c>
      <c r="B3" s="8">
        <v>71.351</v>
      </c>
      <c r="C3" s="8">
        <v>-156.5283</v>
      </c>
    </row>
    <row r="4" spans="1:2" ht="12">
      <c r="A4" t="s">
        <v>57</v>
      </c>
      <c r="B4">
        <v>0.3</v>
      </c>
    </row>
    <row r="5" spans="1:2" ht="12">
      <c r="A5" t="s">
        <v>58</v>
      </c>
      <c r="B5">
        <v>0.08</v>
      </c>
    </row>
    <row r="6" spans="1:2" ht="12">
      <c r="A6" t="s">
        <v>213</v>
      </c>
      <c r="B6">
        <v>1.67</v>
      </c>
    </row>
    <row r="7" spans="1:2" ht="12">
      <c r="A7" t="s">
        <v>182</v>
      </c>
      <c r="B7">
        <v>-0.8</v>
      </c>
    </row>
    <row r="8" spans="1:2" ht="12">
      <c r="A8" t="s">
        <v>183</v>
      </c>
      <c r="B8" t="s">
        <v>60</v>
      </c>
    </row>
    <row r="10" spans="1:4" ht="12">
      <c r="A10" s="1" t="s">
        <v>51</v>
      </c>
      <c r="B10" s="1" t="s">
        <v>62</v>
      </c>
      <c r="C10" t="s">
        <v>53</v>
      </c>
      <c r="D10" s="3" t="s">
        <v>183</v>
      </c>
    </row>
    <row r="11" spans="1:10" ht="12">
      <c r="A11" s="1" t="s">
        <v>159</v>
      </c>
      <c r="B11" s="1" t="s">
        <v>172</v>
      </c>
      <c r="C11" s="1" t="s">
        <v>163</v>
      </c>
      <c r="D11" s="1"/>
      <c r="E11" s="1" t="s">
        <v>165</v>
      </c>
      <c r="F11" s="1" t="s">
        <v>166</v>
      </c>
      <c r="G11" s="1" t="s">
        <v>167</v>
      </c>
      <c r="H11" s="1" t="s">
        <v>164</v>
      </c>
      <c r="I11" s="1" t="s">
        <v>168</v>
      </c>
      <c r="J11" s="1" t="s">
        <v>163</v>
      </c>
    </row>
    <row r="12" spans="1:10" ht="12.75">
      <c r="A12" s="2">
        <v>0.05</v>
      </c>
      <c r="B12" s="2">
        <v>-3.3</v>
      </c>
      <c r="C12" s="2"/>
      <c r="E12" s="5">
        <v>0</v>
      </c>
      <c r="F12" s="5">
        <v>0.05</v>
      </c>
      <c r="G12" s="5">
        <f>E12+(F12-E12)/2</f>
        <v>0.025</v>
      </c>
      <c r="H12" s="5">
        <v>4</v>
      </c>
      <c r="J12" s="5" t="s">
        <v>63</v>
      </c>
    </row>
    <row r="13" spans="1:10" ht="12.75">
      <c r="A13" s="2">
        <v>0.15</v>
      </c>
      <c r="B13" s="2">
        <v>-3.8</v>
      </c>
      <c r="C13" s="2"/>
      <c r="E13" s="5">
        <v>0.05</v>
      </c>
      <c r="F13" s="5">
        <v>0.1</v>
      </c>
      <c r="G13" s="5">
        <f aca="true" t="shared" si="0" ref="G13:G33">E13+(F13-E13)/2</f>
        <v>0.07500000000000001</v>
      </c>
      <c r="H13" s="5">
        <v>5.3</v>
      </c>
      <c r="J13" s="5" t="s">
        <v>63</v>
      </c>
    </row>
    <row r="14" spans="1:10" ht="12.75">
      <c r="A14" s="2">
        <v>0.25</v>
      </c>
      <c r="B14" s="2">
        <v>-4</v>
      </c>
      <c r="C14" s="2"/>
      <c r="E14" s="5">
        <v>0.1</v>
      </c>
      <c r="F14" s="5">
        <v>0.15</v>
      </c>
      <c r="G14" s="5">
        <f t="shared" si="0"/>
        <v>0.125</v>
      </c>
      <c r="H14" s="5">
        <v>5.3</v>
      </c>
      <c r="J14" s="5" t="s">
        <v>63</v>
      </c>
    </row>
    <row r="15" spans="1:10" ht="12.75">
      <c r="A15" s="2">
        <v>0.35</v>
      </c>
      <c r="B15" s="2">
        <v>-3.8</v>
      </c>
      <c r="C15" s="2"/>
      <c r="E15" s="5">
        <v>0.15</v>
      </c>
      <c r="F15" s="5">
        <v>0.2</v>
      </c>
      <c r="G15" s="5">
        <f t="shared" si="0"/>
        <v>0.175</v>
      </c>
      <c r="H15" s="5">
        <v>4.6</v>
      </c>
      <c r="J15" s="5" t="s">
        <v>64</v>
      </c>
    </row>
    <row r="16" spans="1:10" ht="12.75">
      <c r="A16" s="2">
        <v>0.45</v>
      </c>
      <c r="B16" s="2">
        <v>-4</v>
      </c>
      <c r="C16" s="2"/>
      <c r="E16" s="5">
        <v>0.2</v>
      </c>
      <c r="F16" s="5">
        <v>0.25</v>
      </c>
      <c r="G16" s="5">
        <f t="shared" si="0"/>
        <v>0.225</v>
      </c>
      <c r="H16" s="5">
        <v>4.9</v>
      </c>
      <c r="J16" s="5" t="s">
        <v>64</v>
      </c>
    </row>
    <row r="17" spans="1:10" ht="12.75">
      <c r="A17" s="2">
        <v>0.55</v>
      </c>
      <c r="B17" s="2">
        <v>-4</v>
      </c>
      <c r="C17" s="2"/>
      <c r="E17" s="5">
        <v>0.25</v>
      </c>
      <c r="F17" s="5">
        <v>0.3</v>
      </c>
      <c r="G17" s="5">
        <f t="shared" si="0"/>
        <v>0.275</v>
      </c>
      <c r="H17" s="5">
        <v>4.7</v>
      </c>
      <c r="J17" s="5" t="s">
        <v>65</v>
      </c>
    </row>
    <row r="18" spans="1:8" ht="12.75">
      <c r="A18" s="2">
        <v>0.65</v>
      </c>
      <c r="B18" s="2">
        <v>-4</v>
      </c>
      <c r="C18" s="2"/>
      <c r="E18" s="5">
        <v>0.3</v>
      </c>
      <c r="F18" s="5">
        <v>0.35</v>
      </c>
      <c r="G18" s="5">
        <f t="shared" si="0"/>
        <v>0.32499999999999996</v>
      </c>
      <c r="H18" s="5">
        <v>4</v>
      </c>
    </row>
    <row r="19" spans="1:8" ht="12.75">
      <c r="A19" s="2">
        <v>0.75</v>
      </c>
      <c r="B19" s="2">
        <v>-3.9</v>
      </c>
      <c r="C19" s="2"/>
      <c r="E19" s="5">
        <v>0.35</v>
      </c>
      <c r="F19" s="5">
        <v>0.4</v>
      </c>
      <c r="G19" s="5">
        <f t="shared" si="0"/>
        <v>0.375</v>
      </c>
      <c r="H19" s="5">
        <v>4.7</v>
      </c>
    </row>
    <row r="20" spans="1:8" ht="12.75">
      <c r="A20" s="2">
        <v>0.85</v>
      </c>
      <c r="B20" s="2">
        <v>-3.8</v>
      </c>
      <c r="C20" s="2"/>
      <c r="E20" s="5">
        <v>0.4</v>
      </c>
      <c r="F20" s="5">
        <v>0.45</v>
      </c>
      <c r="G20" s="5">
        <f t="shared" si="0"/>
        <v>0.42500000000000004</v>
      </c>
      <c r="H20" s="5">
        <v>5</v>
      </c>
    </row>
    <row r="21" spans="1:8" ht="12.75">
      <c r="A21" s="2">
        <v>0.95</v>
      </c>
      <c r="B21" s="2">
        <v>-3.6</v>
      </c>
      <c r="C21" s="2"/>
      <c r="E21" s="5">
        <v>0.45</v>
      </c>
      <c r="F21" s="5">
        <v>0.5</v>
      </c>
      <c r="G21" s="5">
        <f t="shared" si="0"/>
        <v>0.475</v>
      </c>
      <c r="H21" s="5">
        <v>4.4</v>
      </c>
    </row>
    <row r="22" spans="1:8" ht="12.75">
      <c r="A22" s="2">
        <v>1.1</v>
      </c>
      <c r="B22" s="2">
        <v>-3.5</v>
      </c>
      <c r="C22" s="2" t="s">
        <v>61</v>
      </c>
      <c r="E22" s="5">
        <v>0.5</v>
      </c>
      <c r="F22" s="5">
        <v>0.6</v>
      </c>
      <c r="G22" s="5">
        <f t="shared" si="0"/>
        <v>0.55</v>
      </c>
      <c r="H22" s="5">
        <v>4.9</v>
      </c>
    </row>
    <row r="23" spans="1:8" ht="12.75">
      <c r="A23" s="2">
        <v>1.2</v>
      </c>
      <c r="B23" s="2">
        <v>-3.4</v>
      </c>
      <c r="C23" s="2"/>
      <c r="E23" s="5">
        <v>0.6</v>
      </c>
      <c r="F23" s="5">
        <v>0.7</v>
      </c>
      <c r="G23" s="5">
        <f t="shared" si="0"/>
        <v>0.6499999999999999</v>
      </c>
      <c r="H23" s="5">
        <v>5.6</v>
      </c>
    </row>
    <row r="24" spans="1:8" ht="12.75">
      <c r="A24" s="2">
        <v>1.3</v>
      </c>
      <c r="B24" s="2">
        <v>-3.2</v>
      </c>
      <c r="C24" s="2"/>
      <c r="E24" s="5">
        <v>0.7</v>
      </c>
      <c r="F24" s="5">
        <v>0.8</v>
      </c>
      <c r="G24" s="5">
        <f t="shared" si="0"/>
        <v>0.75</v>
      </c>
      <c r="H24" s="5">
        <v>6.3</v>
      </c>
    </row>
    <row r="25" spans="1:8" ht="12.75">
      <c r="A25" s="2">
        <v>1.4</v>
      </c>
      <c r="B25" s="2">
        <v>-3.2</v>
      </c>
      <c r="C25" s="2"/>
      <c r="E25" s="5">
        <v>0.8</v>
      </c>
      <c r="F25" s="5">
        <v>0.9</v>
      </c>
      <c r="G25" s="5">
        <f t="shared" si="0"/>
        <v>0.8500000000000001</v>
      </c>
      <c r="H25" s="5">
        <v>5.4</v>
      </c>
    </row>
    <row r="26" spans="1:8" ht="12.75">
      <c r="A26" s="2">
        <v>1.5</v>
      </c>
      <c r="B26" s="2">
        <v>-2.8</v>
      </c>
      <c r="C26" s="2"/>
      <c r="E26" s="5">
        <v>0.9</v>
      </c>
      <c r="F26" s="5">
        <v>1</v>
      </c>
      <c r="G26" s="5">
        <f t="shared" si="0"/>
        <v>0.95</v>
      </c>
      <c r="H26" s="5">
        <v>4.9</v>
      </c>
    </row>
    <row r="27" spans="1:8" ht="12.75">
      <c r="A27" s="2">
        <v>1.55</v>
      </c>
      <c r="B27" s="2">
        <v>-2.8</v>
      </c>
      <c r="C27" s="2"/>
      <c r="E27" s="5">
        <v>1</v>
      </c>
      <c r="F27" s="5">
        <v>1.1</v>
      </c>
      <c r="G27" s="5">
        <f t="shared" si="0"/>
        <v>1.05</v>
      </c>
      <c r="H27" s="5">
        <v>5.3</v>
      </c>
    </row>
    <row r="28" spans="5:8" ht="12.75">
      <c r="E28" s="5">
        <v>1.1</v>
      </c>
      <c r="F28" s="5">
        <v>1.2</v>
      </c>
      <c r="G28" s="5">
        <f t="shared" si="0"/>
        <v>1.15</v>
      </c>
      <c r="H28" s="5">
        <v>5.3</v>
      </c>
    </row>
    <row r="29" spans="5:8" ht="12.75">
      <c r="E29" s="5">
        <v>1.2</v>
      </c>
      <c r="F29" s="5">
        <v>1.3</v>
      </c>
      <c r="G29" s="5">
        <f t="shared" si="0"/>
        <v>1.25</v>
      </c>
      <c r="H29" s="5">
        <v>5</v>
      </c>
    </row>
    <row r="30" spans="5:8" ht="12.75">
      <c r="E30" s="5">
        <v>1.3</v>
      </c>
      <c r="F30" s="5">
        <v>1.4</v>
      </c>
      <c r="G30" s="5">
        <f t="shared" si="0"/>
        <v>1.35</v>
      </c>
      <c r="H30" s="5">
        <v>4.6</v>
      </c>
    </row>
    <row r="31" spans="5:8" ht="12.75">
      <c r="E31" s="5">
        <v>1.4</v>
      </c>
      <c r="F31" s="5">
        <v>1.5</v>
      </c>
      <c r="G31" s="5">
        <f t="shared" si="0"/>
        <v>1.45</v>
      </c>
      <c r="H31" s="5">
        <v>5.1</v>
      </c>
    </row>
    <row r="32" spans="5:10" ht="12.75">
      <c r="E32" s="5">
        <v>1.5</v>
      </c>
      <c r="F32" s="5">
        <v>1.58</v>
      </c>
      <c r="G32" s="5">
        <f t="shared" si="0"/>
        <v>1.54</v>
      </c>
      <c r="H32" s="5">
        <v>7.2</v>
      </c>
      <c r="J32" s="5"/>
    </row>
    <row r="33" spans="5:10" ht="12.75">
      <c r="E33" s="5">
        <v>1.6</v>
      </c>
      <c r="F33" s="5">
        <v>1.67</v>
      </c>
      <c r="G33" s="5">
        <f t="shared" si="0"/>
        <v>1.635</v>
      </c>
      <c r="H33" s="5">
        <v>6.4</v>
      </c>
      <c r="J33" s="5"/>
    </row>
    <row r="35" spans="1:4" ht="12">
      <c r="A35" s="1" t="s">
        <v>51</v>
      </c>
      <c r="B35" s="1" t="s">
        <v>66</v>
      </c>
      <c r="C35" t="s">
        <v>52</v>
      </c>
      <c r="D35" t="s">
        <v>183</v>
      </c>
    </row>
    <row r="36" spans="1:10" ht="12">
      <c r="A36" s="1" t="s">
        <v>165</v>
      </c>
      <c r="B36" s="1" t="s">
        <v>166</v>
      </c>
      <c r="C36" s="1" t="s">
        <v>167</v>
      </c>
      <c r="D36" s="1" t="s">
        <v>178</v>
      </c>
      <c r="E36" s="1" t="s">
        <v>169</v>
      </c>
      <c r="F36" s="1" t="s">
        <v>175</v>
      </c>
      <c r="G36" s="1" t="s">
        <v>170</v>
      </c>
      <c r="H36" s="1" t="s">
        <v>163</v>
      </c>
      <c r="I36" s="1"/>
      <c r="J36" s="1"/>
    </row>
    <row r="37" spans="1:8" ht="12">
      <c r="A37" s="2">
        <v>0</v>
      </c>
      <c r="B37" s="2">
        <v>0.05</v>
      </c>
      <c r="C37" s="2">
        <f>A37+(B37-A37)/2</f>
        <v>0.025</v>
      </c>
      <c r="D37" s="2">
        <v>189</v>
      </c>
      <c r="E37" s="2">
        <v>33</v>
      </c>
      <c r="F37" s="8">
        <v>60.7</v>
      </c>
      <c r="G37">
        <f>1000*(E37/(1+0.0008*F37))/(E37/(1+0.0008*F37)+D37/(0.917))</f>
        <v>132.46871679089247</v>
      </c>
      <c r="H37" s="8" t="s">
        <v>177</v>
      </c>
    </row>
    <row r="38" spans="1:8" ht="12">
      <c r="A38" s="2">
        <v>0.2</v>
      </c>
      <c r="B38" s="2">
        <v>0.25</v>
      </c>
      <c r="C38" s="2">
        <f>A38+(B38-A38)/2</f>
        <v>0.225</v>
      </c>
      <c r="D38" s="2">
        <v>196</v>
      </c>
      <c r="E38" s="2">
        <v>26</v>
      </c>
      <c r="F38" s="8">
        <v>72.1</v>
      </c>
      <c r="G38">
        <f>1000*(E38/(1+0.0008*F38))/(E38/(1+0.0008*F38)+D38/(0.917))</f>
        <v>103.14635759503638</v>
      </c>
      <c r="H38" s="8" t="s">
        <v>177</v>
      </c>
    </row>
    <row r="39" spans="1:8" ht="12">
      <c r="A39" s="2">
        <v>0.3</v>
      </c>
      <c r="B39" s="2">
        <v>0.35</v>
      </c>
      <c r="C39" s="2">
        <f>A39+(B39-A39)/2</f>
        <v>0.32499999999999996</v>
      </c>
      <c r="D39" s="2">
        <v>216</v>
      </c>
      <c r="E39" s="2">
        <v>22</v>
      </c>
      <c r="F39" s="8">
        <v>68.9</v>
      </c>
      <c r="G39">
        <f>1000*(E39/(1+0.0008*F39))/(E39/(1+0.0008*F39)+D39/(0.917))</f>
        <v>81.32056798470428</v>
      </c>
      <c r="H39" s="8" t="s">
        <v>177</v>
      </c>
    </row>
    <row r="40" spans="1:8" ht="12">
      <c r="A40" s="2">
        <v>0.4</v>
      </c>
      <c r="B40" s="2">
        <v>0.45</v>
      </c>
      <c r="C40" s="2">
        <f>A40+(B40-A40)/2</f>
        <v>0.42500000000000004</v>
      </c>
      <c r="D40" s="2">
        <v>215</v>
      </c>
      <c r="E40" s="2">
        <v>23</v>
      </c>
      <c r="F40" s="8">
        <v>72.1</v>
      </c>
      <c r="G40">
        <f>1000*(E40/(1+0.0008*F40))/(E40/(1+0.0008*F40)+D40/(0.917))</f>
        <v>84.87590354948767</v>
      </c>
      <c r="H40" s="8" t="s">
        <v>177</v>
      </c>
    </row>
    <row r="42" spans="1:9" ht="12">
      <c r="A42" s="1" t="s">
        <v>171</v>
      </c>
      <c r="B42" s="1"/>
      <c r="C42" s="1"/>
      <c r="D42" s="1"/>
      <c r="E42" s="1"/>
      <c r="F42" s="1"/>
      <c r="G42" s="1"/>
      <c r="H42" s="1"/>
      <c r="I42" s="1"/>
    </row>
    <row r="43" spans="1:9" ht="12">
      <c r="A43" s="1" t="s">
        <v>165</v>
      </c>
      <c r="B43" s="1" t="s">
        <v>166</v>
      </c>
      <c r="C43" s="1" t="s">
        <v>167</v>
      </c>
      <c r="D43" s="1" t="s">
        <v>172</v>
      </c>
      <c r="E43" s="1" t="s">
        <v>173</v>
      </c>
      <c r="F43" s="1" t="s">
        <v>175</v>
      </c>
      <c r="G43" s="1" t="s">
        <v>168</v>
      </c>
      <c r="H43" s="1" t="s">
        <v>174</v>
      </c>
      <c r="I43" s="1" t="s">
        <v>163</v>
      </c>
    </row>
    <row r="44" spans="6:10" ht="12">
      <c r="F44" s="2"/>
      <c r="G44" s="2"/>
      <c r="H44" s="2"/>
      <c r="I44" s="2"/>
      <c r="J44" s="1"/>
    </row>
    <row r="45" spans="1:10" ht="12">
      <c r="A45" s="1" t="s">
        <v>176</v>
      </c>
      <c r="B45" s="1"/>
      <c r="C45" s="1"/>
      <c r="D45" s="1"/>
      <c r="E45" s="1"/>
      <c r="J45" s="1"/>
    </row>
    <row r="46" spans="1:10" ht="12">
      <c r="A46" s="1" t="s">
        <v>184</v>
      </c>
      <c r="B46" s="1"/>
      <c r="C46" s="1"/>
      <c r="D46" s="1"/>
      <c r="E46" s="1"/>
      <c r="J46" s="2"/>
    </row>
    <row r="47" spans="1:9" ht="12">
      <c r="A47" s="1" t="s">
        <v>183</v>
      </c>
      <c r="B47" s="2"/>
      <c r="C47" s="1"/>
      <c r="D47" s="1"/>
      <c r="E47" s="1"/>
      <c r="F47" s="1"/>
      <c r="G47" s="1"/>
      <c r="H47" s="1"/>
      <c r="I47" s="1"/>
    </row>
    <row r="48" spans="1:9" ht="12">
      <c r="A48" s="1" t="s">
        <v>187</v>
      </c>
      <c r="F48" s="1"/>
      <c r="G48" s="1"/>
      <c r="H48" s="1"/>
      <c r="I48" s="1"/>
    </row>
    <row r="49" spans="1:10" ht="12">
      <c r="A49" s="1" t="s">
        <v>46</v>
      </c>
      <c r="F49" s="1"/>
      <c r="G49" s="1"/>
      <c r="H49" s="1"/>
      <c r="I49" s="1"/>
      <c r="J49" s="1"/>
    </row>
    <row r="50" spans="1:10" ht="12">
      <c r="A50" s="1" t="s">
        <v>221</v>
      </c>
      <c r="F50" s="1"/>
      <c r="G50" s="1"/>
      <c r="H50" s="1"/>
      <c r="I50" s="1"/>
      <c r="J50" s="1"/>
    </row>
    <row r="51" spans="1:10" ht="12">
      <c r="A51" s="1" t="s">
        <v>222</v>
      </c>
      <c r="F51" s="1"/>
      <c r="G51" s="1"/>
      <c r="H51" s="1"/>
      <c r="I51" s="1"/>
      <c r="J51" s="1"/>
    </row>
    <row r="52" spans="1:10" ht="12">
      <c r="A52" s="1" t="s">
        <v>185</v>
      </c>
      <c r="J52" s="1"/>
    </row>
    <row r="53" spans="1:10" ht="12">
      <c r="A53" s="1" t="s">
        <v>186</v>
      </c>
      <c r="J53" s="1"/>
    </row>
    <row r="55" ht="12">
      <c r="A55" s="1" t="s">
        <v>47</v>
      </c>
    </row>
    <row r="56" ht="12">
      <c r="A56" s="1" t="s">
        <v>183</v>
      </c>
    </row>
    <row r="57" ht="12">
      <c r="A57" s="1" t="s">
        <v>187</v>
      </c>
    </row>
    <row r="58" ht="12">
      <c r="A58" s="1" t="s">
        <v>46</v>
      </c>
    </row>
    <row r="59" ht="12">
      <c r="A59" s="1" t="s">
        <v>221</v>
      </c>
    </row>
    <row r="60" ht="12">
      <c r="A60" s="1" t="s">
        <v>222</v>
      </c>
    </row>
    <row r="61" ht="12">
      <c r="A61" s="1" t="s">
        <v>185</v>
      </c>
    </row>
    <row r="62" ht="12">
      <c r="A62" s="1" t="s">
        <v>186</v>
      </c>
    </row>
    <row r="64" ht="12">
      <c r="A64" s="1" t="s">
        <v>48</v>
      </c>
    </row>
    <row r="65" ht="12">
      <c r="A65" s="1" t="s">
        <v>183</v>
      </c>
    </row>
    <row r="66" ht="12">
      <c r="A66" s="1" t="s">
        <v>185</v>
      </c>
    </row>
    <row r="67" ht="12">
      <c r="A67" s="1" t="s">
        <v>186</v>
      </c>
    </row>
  </sheetData>
  <printOptions/>
  <pageMargins left="0.75" right="0.75" top="1" bottom="1" header="0.5" footer="0.5"/>
  <pageSetup horizontalDpi="300" verticalDpi="300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B1" sqref="B1"/>
    </sheetView>
  </sheetViews>
  <sheetFormatPr defaultColWidth="9.00390625" defaultRowHeight="12"/>
  <cols>
    <col min="1" max="16384" width="11.375" style="0" customWidth="1"/>
  </cols>
  <sheetData>
    <row r="1" spans="1:10" ht="12">
      <c r="A1" s="2" t="s">
        <v>179</v>
      </c>
      <c r="B1" s="4">
        <v>35221</v>
      </c>
      <c r="C1" s="2"/>
      <c r="D1" s="2"/>
      <c r="E1" s="2"/>
      <c r="F1" s="2"/>
      <c r="G1" s="2"/>
      <c r="H1" s="2"/>
      <c r="I1" s="2"/>
      <c r="J1" s="2"/>
    </row>
    <row r="2" spans="1:2" ht="12">
      <c r="A2" t="s">
        <v>180</v>
      </c>
      <c r="B2" t="s">
        <v>212</v>
      </c>
    </row>
    <row r="3" spans="1:3" ht="12">
      <c r="A3" t="s">
        <v>181</v>
      </c>
      <c r="B3" s="8">
        <v>71.351</v>
      </c>
      <c r="C3" s="8">
        <v>-156.5283</v>
      </c>
    </row>
    <row r="4" ht="12">
      <c r="A4" t="s">
        <v>57</v>
      </c>
    </row>
    <row r="5" ht="12">
      <c r="A5" t="s">
        <v>58</v>
      </c>
    </row>
    <row r="6" ht="12">
      <c r="A6" t="s">
        <v>213</v>
      </c>
    </row>
    <row r="7" ht="12">
      <c r="A7" t="s">
        <v>182</v>
      </c>
    </row>
    <row r="8" ht="12">
      <c r="A8" t="s">
        <v>183</v>
      </c>
    </row>
    <row r="10" spans="1:4" ht="12">
      <c r="A10" s="1" t="s">
        <v>51</v>
      </c>
      <c r="B10" s="1"/>
      <c r="D10" s="3" t="s">
        <v>183</v>
      </c>
    </row>
    <row r="11" spans="1:10" ht="12">
      <c r="A11" s="1" t="s">
        <v>159</v>
      </c>
      <c r="B11" s="1" t="s">
        <v>172</v>
      </c>
      <c r="C11" s="1" t="s">
        <v>163</v>
      </c>
      <c r="D11" s="1"/>
      <c r="E11" s="1" t="s">
        <v>165</v>
      </c>
      <c r="F11" s="1" t="s">
        <v>166</v>
      </c>
      <c r="G11" s="1" t="s">
        <v>167</v>
      </c>
      <c r="H11" s="1" t="s">
        <v>164</v>
      </c>
      <c r="I11" s="1" t="s">
        <v>168</v>
      </c>
      <c r="J11" s="1" t="s">
        <v>163</v>
      </c>
    </row>
    <row r="13" spans="1:4" ht="12">
      <c r="A13" s="1" t="s">
        <v>51</v>
      </c>
      <c r="B13" s="1"/>
      <c r="D13" t="s">
        <v>183</v>
      </c>
    </row>
    <row r="14" spans="1:10" ht="12">
      <c r="A14" s="1" t="s">
        <v>165</v>
      </c>
      <c r="B14" s="1" t="s">
        <v>166</v>
      </c>
      <c r="C14" s="1" t="s">
        <v>167</v>
      </c>
      <c r="D14" s="1" t="s">
        <v>178</v>
      </c>
      <c r="E14" s="1" t="s">
        <v>169</v>
      </c>
      <c r="F14" s="1" t="s">
        <v>175</v>
      </c>
      <c r="G14" s="1" t="s">
        <v>170</v>
      </c>
      <c r="H14" s="1" t="s">
        <v>163</v>
      </c>
      <c r="I14" s="1"/>
      <c r="J14" s="1"/>
    </row>
    <row r="16" spans="1:9" ht="12">
      <c r="A16" s="1" t="s">
        <v>171</v>
      </c>
      <c r="B16" s="1"/>
      <c r="C16" s="1"/>
      <c r="D16" s="1"/>
      <c r="E16" s="1"/>
      <c r="F16" s="1"/>
      <c r="G16" s="1"/>
      <c r="H16" s="1"/>
      <c r="I16" s="1"/>
    </row>
    <row r="17" spans="1:9" ht="12">
      <c r="A17" s="1" t="s">
        <v>165</v>
      </c>
      <c r="B17" s="1" t="s">
        <v>166</v>
      </c>
      <c r="C17" s="1" t="s">
        <v>167</v>
      </c>
      <c r="D17" s="1" t="s">
        <v>172</v>
      </c>
      <c r="E17" s="1" t="s">
        <v>173</v>
      </c>
      <c r="F17" s="1" t="s">
        <v>175</v>
      </c>
      <c r="G17" s="1" t="s">
        <v>168</v>
      </c>
      <c r="H17" s="1" t="s">
        <v>174</v>
      </c>
      <c r="I17" s="1" t="s">
        <v>163</v>
      </c>
    </row>
    <row r="18" spans="6:10" ht="12">
      <c r="F18" s="2"/>
      <c r="G18" s="2"/>
      <c r="H18" s="2"/>
      <c r="I18" s="2"/>
      <c r="J18" s="1"/>
    </row>
    <row r="19" spans="1:10" ht="12">
      <c r="A19" s="1" t="s">
        <v>176</v>
      </c>
      <c r="B19" s="1"/>
      <c r="C19" s="1"/>
      <c r="D19" s="1"/>
      <c r="E19" s="1"/>
      <c r="J19" s="1"/>
    </row>
    <row r="20" spans="1:10" ht="12">
      <c r="A20" s="1" t="s">
        <v>184</v>
      </c>
      <c r="B20" s="1"/>
      <c r="C20" s="1"/>
      <c r="D20" s="1"/>
      <c r="E20" s="1"/>
      <c r="J20" s="2"/>
    </row>
    <row r="21" spans="1:9" ht="12">
      <c r="A21" s="1" t="s">
        <v>183</v>
      </c>
      <c r="B21" s="2" t="s">
        <v>215</v>
      </c>
      <c r="C21" s="1"/>
      <c r="D21" s="1"/>
      <c r="E21" s="1"/>
      <c r="F21" s="1"/>
      <c r="G21" s="1"/>
      <c r="H21" s="1"/>
      <c r="I21" s="1"/>
    </row>
    <row r="22" spans="1:9" ht="12">
      <c r="A22" s="1" t="s">
        <v>187</v>
      </c>
      <c r="B22" s="8">
        <v>0.06</v>
      </c>
      <c r="C22">
        <v>0.08</v>
      </c>
      <c r="D22">
        <v>0.07</v>
      </c>
      <c r="E22">
        <v>0.05</v>
      </c>
      <c r="F22" s="2">
        <v>0.05</v>
      </c>
      <c r="G22" s="2">
        <v>0.03</v>
      </c>
      <c r="H22" s="1"/>
      <c r="I22" s="1"/>
    </row>
    <row r="23" spans="1:10" ht="12">
      <c r="A23" s="1" t="s">
        <v>46</v>
      </c>
      <c r="F23" s="1"/>
      <c r="G23" s="1"/>
      <c r="H23" s="1"/>
      <c r="I23" s="1"/>
      <c r="J23" s="1"/>
    </row>
    <row r="24" spans="1:10" ht="12">
      <c r="A24" s="1" t="s">
        <v>221</v>
      </c>
      <c r="B24">
        <f>AVERAGE(B22:G22)</f>
        <v>0.056666666666666664</v>
      </c>
      <c r="F24" s="1"/>
      <c r="G24" s="1"/>
      <c r="H24" s="1"/>
      <c r="I24" s="1"/>
      <c r="J24" s="1"/>
    </row>
    <row r="25" spans="1:10" ht="12">
      <c r="A25" s="1" t="s">
        <v>222</v>
      </c>
      <c r="B25">
        <f>STDEV(B22:G22)</f>
        <v>0.01751190071541829</v>
      </c>
      <c r="F25" s="1"/>
      <c r="G25" s="1"/>
      <c r="H25" s="1"/>
      <c r="I25" s="1"/>
      <c r="J25" s="1"/>
    </row>
    <row r="26" spans="1:10" ht="12">
      <c r="A26" s="1" t="s">
        <v>185</v>
      </c>
      <c r="B26">
        <v>2.8</v>
      </c>
      <c r="J26" s="1"/>
    </row>
    <row r="27" spans="1:10" ht="12">
      <c r="A27" s="1" t="s">
        <v>186</v>
      </c>
      <c r="J27" s="1"/>
    </row>
    <row r="29" ht="12">
      <c r="A29" s="1" t="s">
        <v>47</v>
      </c>
    </row>
    <row r="30" ht="12">
      <c r="A30" s="1" t="s">
        <v>183</v>
      </c>
    </row>
    <row r="31" ht="12">
      <c r="A31" s="1" t="s">
        <v>187</v>
      </c>
    </row>
    <row r="32" ht="12">
      <c r="A32" s="1" t="s">
        <v>46</v>
      </c>
    </row>
    <row r="33" ht="12">
      <c r="A33" s="1" t="s">
        <v>221</v>
      </c>
    </row>
    <row r="34" ht="12">
      <c r="A34" s="1" t="s">
        <v>222</v>
      </c>
    </row>
    <row r="35" ht="12">
      <c r="A35" s="1" t="s">
        <v>185</v>
      </c>
    </row>
    <row r="36" ht="12">
      <c r="A36" s="1" t="s">
        <v>186</v>
      </c>
    </row>
    <row r="38" ht="12">
      <c r="A38" s="1" t="s">
        <v>48</v>
      </c>
    </row>
    <row r="39" ht="12">
      <c r="A39" s="1" t="s">
        <v>183</v>
      </c>
    </row>
    <row r="40" ht="12">
      <c r="A40" s="1" t="s">
        <v>185</v>
      </c>
    </row>
    <row r="41" ht="12">
      <c r="A41" s="1" t="s">
        <v>186</v>
      </c>
    </row>
  </sheetData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I40" sqref="I40"/>
    </sheetView>
  </sheetViews>
  <sheetFormatPr defaultColWidth="9.00390625" defaultRowHeight="12"/>
  <cols>
    <col min="1" max="1" width="16.00390625" style="0" customWidth="1"/>
    <col min="2" max="16384" width="11.375" style="0" customWidth="1"/>
  </cols>
  <sheetData>
    <row r="1" spans="1:2" s="2" customFormat="1" ht="12">
      <c r="A1" s="2" t="s">
        <v>179</v>
      </c>
      <c r="B1" s="4">
        <v>35223</v>
      </c>
    </row>
    <row r="2" spans="1:12" ht="12">
      <c r="A2" t="s">
        <v>180</v>
      </c>
      <c r="B2" t="s">
        <v>212</v>
      </c>
      <c r="F2" s="6"/>
      <c r="G2" s="6"/>
      <c r="H2" s="6"/>
      <c r="I2" s="6"/>
      <c r="J2" s="6"/>
      <c r="K2" s="2"/>
      <c r="L2" s="2"/>
    </row>
    <row r="3" spans="1:12" ht="12">
      <c r="A3" t="s">
        <v>181</v>
      </c>
      <c r="B3" s="8">
        <v>71.351</v>
      </c>
      <c r="C3" s="8">
        <v>-156.5283</v>
      </c>
      <c r="F3" s="6"/>
      <c r="G3" s="6"/>
      <c r="H3" s="6"/>
      <c r="I3" s="6"/>
      <c r="K3" s="2"/>
      <c r="L3" s="2"/>
    </row>
    <row r="4" spans="1:12" ht="12">
      <c r="A4" t="s">
        <v>57</v>
      </c>
      <c r="B4">
        <v>0.02</v>
      </c>
      <c r="F4" s="6"/>
      <c r="G4" s="6"/>
      <c r="H4" s="6"/>
      <c r="I4" s="6"/>
      <c r="J4" s="6"/>
      <c r="K4" s="2"/>
      <c r="L4" s="2"/>
    </row>
    <row r="5" spans="1:12" ht="12">
      <c r="A5" t="s">
        <v>58</v>
      </c>
      <c r="B5">
        <v>0.12</v>
      </c>
      <c r="K5" s="2"/>
      <c r="L5" s="2"/>
    </row>
    <row r="6" spans="1:12" ht="12">
      <c r="A6" t="s">
        <v>213</v>
      </c>
      <c r="H6" s="2"/>
      <c r="I6" s="2"/>
      <c r="J6" s="2"/>
      <c r="K6" s="2"/>
      <c r="L6" s="2"/>
    </row>
    <row r="7" spans="1:12" ht="12">
      <c r="A7" t="s">
        <v>182</v>
      </c>
      <c r="H7" s="2"/>
      <c r="I7" s="2"/>
      <c r="J7" s="2"/>
      <c r="K7" s="2"/>
      <c r="L7" s="2"/>
    </row>
    <row r="8" spans="1:2" ht="12">
      <c r="A8" t="s">
        <v>183</v>
      </c>
      <c r="B8" t="s">
        <v>137</v>
      </c>
    </row>
    <row r="10" spans="1:4" ht="12">
      <c r="A10" s="1" t="s">
        <v>51</v>
      </c>
      <c r="B10" s="1" t="s">
        <v>79</v>
      </c>
      <c r="C10" t="s">
        <v>53</v>
      </c>
      <c r="D10" s="3" t="s">
        <v>183</v>
      </c>
    </row>
    <row r="11" spans="1:10" s="1" customFormat="1" ht="12">
      <c r="A11" s="1" t="s">
        <v>159</v>
      </c>
      <c r="B11" s="1" t="s">
        <v>172</v>
      </c>
      <c r="C11" s="1" t="s">
        <v>163</v>
      </c>
      <c r="E11" s="1" t="s">
        <v>165</v>
      </c>
      <c r="F11" s="1" t="s">
        <v>166</v>
      </c>
      <c r="G11" s="1" t="s">
        <v>167</v>
      </c>
      <c r="H11" s="1" t="s">
        <v>164</v>
      </c>
      <c r="I11" s="1" t="s">
        <v>168</v>
      </c>
      <c r="J11" s="1" t="s">
        <v>163</v>
      </c>
    </row>
    <row r="12" spans="1:9" ht="12">
      <c r="A12" s="6">
        <v>0.06</v>
      </c>
      <c r="B12" s="6">
        <v>-0.3</v>
      </c>
      <c r="E12" s="2">
        <v>0</v>
      </c>
      <c r="F12">
        <f aca="true" t="shared" si="0" ref="F12:F22">E13</f>
        <v>0.05</v>
      </c>
      <c r="G12">
        <f aca="true" t="shared" si="1" ref="G12:G23">E12+(F12-E12)/2</f>
        <v>0.025</v>
      </c>
      <c r="H12" s="6">
        <v>0.5</v>
      </c>
      <c r="I12" s="2"/>
    </row>
    <row r="13" spans="1:8" ht="12">
      <c r="A13" s="6">
        <v>0.1</v>
      </c>
      <c r="B13" s="6">
        <v>-0.5</v>
      </c>
      <c r="E13" s="2">
        <v>0.05</v>
      </c>
      <c r="F13">
        <f t="shared" si="0"/>
        <v>0.1</v>
      </c>
      <c r="G13">
        <f t="shared" si="1"/>
        <v>0.07500000000000001</v>
      </c>
      <c r="H13" s="6">
        <v>1.2</v>
      </c>
    </row>
    <row r="14" spans="1:8" ht="12">
      <c r="A14" s="6">
        <v>0.15</v>
      </c>
      <c r="B14" s="6">
        <v>-1</v>
      </c>
      <c r="E14" s="2">
        <v>0.1</v>
      </c>
      <c r="F14">
        <f t="shared" si="0"/>
        <v>0.15</v>
      </c>
      <c r="G14">
        <f t="shared" si="1"/>
        <v>0.125</v>
      </c>
      <c r="H14" s="6">
        <v>2.4</v>
      </c>
    </row>
    <row r="15" spans="1:8" ht="12">
      <c r="A15" s="6">
        <v>0.2</v>
      </c>
      <c r="B15" s="6">
        <v>-1.2</v>
      </c>
      <c r="E15" s="2">
        <v>0.15</v>
      </c>
      <c r="F15">
        <f t="shared" si="0"/>
        <v>0.2</v>
      </c>
      <c r="G15">
        <f t="shared" si="1"/>
        <v>0.175</v>
      </c>
      <c r="H15" s="6">
        <v>3</v>
      </c>
    </row>
    <row r="16" spans="1:8" ht="12">
      <c r="A16" s="6">
        <v>0.3</v>
      </c>
      <c r="B16" s="6">
        <v>-1.5</v>
      </c>
      <c r="E16" s="2">
        <v>0.2</v>
      </c>
      <c r="F16">
        <f t="shared" si="0"/>
        <v>0.25</v>
      </c>
      <c r="G16">
        <f t="shared" si="1"/>
        <v>0.225</v>
      </c>
      <c r="H16" s="6">
        <v>4.5</v>
      </c>
    </row>
    <row r="17" spans="1:8" ht="12">
      <c r="A17" s="6">
        <v>0.4</v>
      </c>
      <c r="B17" s="6">
        <v>-1.9</v>
      </c>
      <c r="E17" s="2">
        <v>0.25</v>
      </c>
      <c r="F17">
        <f t="shared" si="0"/>
        <v>0.3</v>
      </c>
      <c r="G17">
        <f t="shared" si="1"/>
        <v>0.275</v>
      </c>
      <c r="H17" s="6">
        <v>4.5</v>
      </c>
    </row>
    <row r="18" spans="1:10" ht="12">
      <c r="A18" s="6">
        <v>0.5</v>
      </c>
      <c r="B18" s="6">
        <v>-2.1</v>
      </c>
      <c r="E18" s="2">
        <v>0.3</v>
      </c>
      <c r="F18">
        <f t="shared" si="0"/>
        <v>0.35</v>
      </c>
      <c r="G18">
        <f t="shared" si="1"/>
        <v>0.32499999999999996</v>
      </c>
      <c r="H18" s="6">
        <v>4.6</v>
      </c>
      <c r="I18" s="6"/>
      <c r="J18" s="6"/>
    </row>
    <row r="19" spans="1:10" ht="12">
      <c r="A19" s="6">
        <v>0.6</v>
      </c>
      <c r="B19" s="6">
        <v>-2.6</v>
      </c>
      <c r="E19" s="2">
        <v>0.35</v>
      </c>
      <c r="F19">
        <f t="shared" si="0"/>
        <v>0.4</v>
      </c>
      <c r="G19">
        <f t="shared" si="1"/>
        <v>0.375</v>
      </c>
      <c r="H19" s="6">
        <v>4.2</v>
      </c>
      <c r="I19" s="6"/>
      <c r="J19" s="6"/>
    </row>
    <row r="20" spans="1:10" ht="12">
      <c r="A20">
        <v>0.8</v>
      </c>
      <c r="B20">
        <v>-2.9</v>
      </c>
      <c r="C20" s="2"/>
      <c r="E20" s="2">
        <v>0.4</v>
      </c>
      <c r="F20">
        <f t="shared" si="0"/>
        <v>0.45</v>
      </c>
      <c r="G20">
        <f t="shared" si="1"/>
        <v>0.42500000000000004</v>
      </c>
      <c r="H20" s="6">
        <v>4.8</v>
      </c>
      <c r="I20" s="6"/>
      <c r="J20" s="6"/>
    </row>
    <row r="21" spans="1:10" ht="12">
      <c r="A21" s="2"/>
      <c r="B21" s="2"/>
      <c r="E21" s="2">
        <v>0.45</v>
      </c>
      <c r="F21">
        <f t="shared" si="0"/>
        <v>0.5</v>
      </c>
      <c r="G21">
        <f t="shared" si="1"/>
        <v>0.475</v>
      </c>
      <c r="H21" s="6">
        <v>4.5</v>
      </c>
      <c r="I21" s="6"/>
      <c r="J21" s="6"/>
    </row>
    <row r="22" spans="1:10" ht="12">
      <c r="A22" s="2"/>
      <c r="B22" s="2"/>
      <c r="E22" s="2">
        <v>0.5</v>
      </c>
      <c r="F22">
        <f t="shared" si="0"/>
        <v>0.55</v>
      </c>
      <c r="G22">
        <f t="shared" si="1"/>
        <v>0.525</v>
      </c>
      <c r="H22" s="6">
        <v>5.1</v>
      </c>
      <c r="I22" s="6"/>
      <c r="J22" s="6"/>
    </row>
    <row r="23" spans="1:10" ht="12">
      <c r="A23" s="2"/>
      <c r="B23" s="2"/>
      <c r="E23" s="2">
        <v>0.55</v>
      </c>
      <c r="F23">
        <v>0.6</v>
      </c>
      <c r="G23">
        <f t="shared" si="1"/>
        <v>0.575</v>
      </c>
      <c r="H23" s="6">
        <v>5.7</v>
      </c>
      <c r="I23" s="6"/>
      <c r="J23" s="6"/>
    </row>
    <row r="24" spans="9:10" ht="12">
      <c r="I24" s="6"/>
      <c r="J24" s="6"/>
    </row>
    <row r="25" spans="1:10" ht="12">
      <c r="A25" s="1" t="s">
        <v>51</v>
      </c>
      <c r="B25" s="1" t="s">
        <v>80</v>
      </c>
      <c r="C25" t="s">
        <v>52</v>
      </c>
      <c r="D25" t="s">
        <v>183</v>
      </c>
      <c r="I25" s="6"/>
      <c r="J25" s="6"/>
    </row>
    <row r="26" spans="1:10" s="1" customFormat="1" ht="12">
      <c r="A26" s="1" t="s">
        <v>165</v>
      </c>
      <c r="B26" s="1" t="s">
        <v>166</v>
      </c>
      <c r="C26" s="1" t="s">
        <v>167</v>
      </c>
      <c r="D26" s="1" t="s">
        <v>178</v>
      </c>
      <c r="E26" s="1" t="s">
        <v>169</v>
      </c>
      <c r="F26" s="1" t="s">
        <v>175</v>
      </c>
      <c r="G26" s="1" t="s">
        <v>170</v>
      </c>
      <c r="H26" s="1" t="s">
        <v>163</v>
      </c>
      <c r="I26" s="6"/>
      <c r="J26" s="6"/>
    </row>
    <row r="27" spans="1:10" ht="12">
      <c r="A27" s="2">
        <v>0</v>
      </c>
      <c r="B27" s="2">
        <v>0.05</v>
      </c>
      <c r="C27">
        <f>A27+(B27-A27)/2</f>
        <v>0.025</v>
      </c>
      <c r="D27">
        <v>123</v>
      </c>
      <c r="E27" s="6">
        <v>48</v>
      </c>
      <c r="F27" s="6">
        <v>1.4</v>
      </c>
      <c r="G27">
        <f>1000*(E27/(1+0.0008*F27))/(E27/(1+0.0008*F27)+D27/(0.917))</f>
        <v>263.32641275912664</v>
      </c>
      <c r="I27" s="6"/>
      <c r="J27" s="6"/>
    </row>
    <row r="28" spans="1:10" ht="12">
      <c r="A28" s="2">
        <v>0.05</v>
      </c>
      <c r="B28" s="2">
        <v>0.1</v>
      </c>
      <c r="C28">
        <f>A28+(B28-A28)/2</f>
        <v>0.07500000000000001</v>
      </c>
      <c r="D28">
        <v>138</v>
      </c>
      <c r="E28" s="6">
        <v>35</v>
      </c>
      <c r="G28">
        <f>1000*(E28/(1+0.0008*F28))/(E28/(1+0.0008*F28)+D28/(0.917))</f>
        <v>188.68867397630734</v>
      </c>
      <c r="H28" s="8" t="s">
        <v>130</v>
      </c>
      <c r="I28" s="6"/>
      <c r="J28" s="6"/>
    </row>
    <row r="29" spans="1:10" ht="12">
      <c r="A29" s="2">
        <v>0.1</v>
      </c>
      <c r="B29" s="2">
        <v>0.15</v>
      </c>
      <c r="C29">
        <f>A29+(B29-A29)/2</f>
        <v>0.125</v>
      </c>
      <c r="D29">
        <v>189</v>
      </c>
      <c r="E29" s="6">
        <v>50</v>
      </c>
      <c r="F29" s="6">
        <v>10.2</v>
      </c>
      <c r="G29">
        <f>1000*(E29/(1+0.0008*F29))/(E29/(1+0.0008*F29)+D29/(0.917))</f>
        <v>193.95729741382374</v>
      </c>
      <c r="I29" s="6"/>
      <c r="J29" s="6"/>
    </row>
    <row r="30" spans="1:7" ht="12">
      <c r="A30" s="2">
        <v>0.15</v>
      </c>
      <c r="B30" s="2">
        <v>0.2</v>
      </c>
      <c r="C30">
        <f>A30+(B30-A30)/2</f>
        <v>0.175</v>
      </c>
      <c r="D30">
        <v>197</v>
      </c>
      <c r="E30">
        <v>44</v>
      </c>
      <c r="F30">
        <v>14.4</v>
      </c>
      <c r="G30">
        <f>1000*(E30/(1+0.0008*F30))/(E30/(1+0.0008*F30)+D30/(0.917))</f>
        <v>168.38507247218735</v>
      </c>
    </row>
    <row r="31" ht="12">
      <c r="O31" s="2"/>
    </row>
    <row r="32" spans="1:12" s="1" customFormat="1" ht="12">
      <c r="A32" s="1" t="s">
        <v>171</v>
      </c>
      <c r="L32" s="2"/>
    </row>
    <row r="33" spans="1:12" s="1" customFormat="1" ht="12">
      <c r="A33" s="1" t="s">
        <v>165</v>
      </c>
      <c r="B33" s="1" t="s">
        <v>166</v>
      </c>
      <c r="C33" s="1" t="s">
        <v>167</v>
      </c>
      <c r="D33" s="1" t="s">
        <v>172</v>
      </c>
      <c r="E33" s="1" t="s">
        <v>173</v>
      </c>
      <c r="F33" s="1" t="s">
        <v>175</v>
      </c>
      <c r="G33" s="1" t="s">
        <v>168</v>
      </c>
      <c r="H33" s="1" t="s">
        <v>174</v>
      </c>
      <c r="I33" s="1" t="s">
        <v>163</v>
      </c>
      <c r="L33" s="2"/>
    </row>
    <row r="35" s="1" customFormat="1" ht="12">
      <c r="A35" s="1" t="s">
        <v>176</v>
      </c>
    </row>
    <row r="36" s="1" customFormat="1" ht="12">
      <c r="A36" s="1" t="s">
        <v>184</v>
      </c>
    </row>
    <row r="37" spans="1:2" s="1" customFormat="1" ht="12">
      <c r="A37" s="1" t="s">
        <v>183</v>
      </c>
      <c r="B37" t="s">
        <v>81</v>
      </c>
    </row>
    <row r="38" spans="1:2" ht="12">
      <c r="A38" s="1" t="s">
        <v>187</v>
      </c>
      <c r="B38" t="s">
        <v>82</v>
      </c>
    </row>
    <row r="39" ht="12">
      <c r="A39" s="1" t="s">
        <v>46</v>
      </c>
    </row>
    <row r="40" ht="12">
      <c r="A40" s="1" t="s">
        <v>221</v>
      </c>
    </row>
    <row r="41" ht="12">
      <c r="A41" s="1" t="s">
        <v>222</v>
      </c>
    </row>
    <row r="42" spans="1:2" ht="12">
      <c r="A42" s="1" t="s">
        <v>185</v>
      </c>
      <c r="B42">
        <v>0.1</v>
      </c>
    </row>
    <row r="43" ht="12">
      <c r="A43" s="1" t="s">
        <v>186</v>
      </c>
    </row>
    <row r="45" ht="12">
      <c r="A45" s="1" t="s">
        <v>47</v>
      </c>
    </row>
    <row r="46" spans="1:2" ht="12">
      <c r="A46" s="1" t="s">
        <v>183</v>
      </c>
      <c r="B46" t="s">
        <v>83</v>
      </c>
    </row>
    <row r="47" spans="1:13" ht="12">
      <c r="A47" s="1" t="s">
        <v>187</v>
      </c>
      <c r="B47">
        <v>0.04</v>
      </c>
      <c r="C47">
        <v>0.04</v>
      </c>
      <c r="D47">
        <v>0.05</v>
      </c>
      <c r="E47">
        <v>0.04</v>
      </c>
      <c r="F47">
        <v>0.07</v>
      </c>
      <c r="G47">
        <v>0.11</v>
      </c>
      <c r="H47">
        <v>0.1</v>
      </c>
      <c r="I47">
        <v>0.11</v>
      </c>
      <c r="J47">
        <v>0.1</v>
      </c>
      <c r="K47">
        <v>0.075</v>
      </c>
      <c r="L47">
        <v>0.085</v>
      </c>
      <c r="M47">
        <v>0.04</v>
      </c>
    </row>
    <row r="48" spans="1:13" ht="12">
      <c r="A48" s="1" t="s">
        <v>46</v>
      </c>
      <c r="B48">
        <v>0.03</v>
      </c>
      <c r="C48">
        <v>0.03</v>
      </c>
      <c r="D48">
        <v>0.04</v>
      </c>
      <c r="E48">
        <v>0.03</v>
      </c>
      <c r="F48">
        <v>0.08</v>
      </c>
      <c r="G48">
        <v>0.07</v>
      </c>
      <c r="H48">
        <v>0.07</v>
      </c>
      <c r="I48">
        <v>0.06</v>
      </c>
      <c r="J48">
        <v>0.07</v>
      </c>
      <c r="K48">
        <v>0.07</v>
      </c>
      <c r="L48">
        <v>0.04</v>
      </c>
      <c r="M48">
        <v>0.04</v>
      </c>
    </row>
    <row r="49" spans="1:2" ht="12">
      <c r="A49" s="1" t="s">
        <v>221</v>
      </c>
      <c r="B49">
        <f>AVERAGE(B47:M48)</f>
        <v>0.06208333333333335</v>
      </c>
    </row>
    <row r="50" spans="1:2" ht="12">
      <c r="A50" s="1" t="s">
        <v>222</v>
      </c>
      <c r="B50">
        <f>STDEV(B47:M48)</f>
        <v>0.025914435571983654</v>
      </c>
    </row>
    <row r="51" spans="1:2" ht="12">
      <c r="A51" s="1" t="s">
        <v>185</v>
      </c>
      <c r="B51">
        <v>0.1</v>
      </c>
    </row>
    <row r="52" ht="12">
      <c r="A52" s="1" t="s">
        <v>186</v>
      </c>
    </row>
    <row r="54" spans="1:9" ht="12">
      <c r="A54" s="1" t="s">
        <v>48</v>
      </c>
      <c r="I54" s="1"/>
    </row>
    <row r="55" spans="1:9" ht="12">
      <c r="A55" s="1" t="s">
        <v>183</v>
      </c>
      <c r="I55" s="1"/>
    </row>
    <row r="56" spans="1:9" ht="12">
      <c r="A56" s="1" t="s">
        <v>185</v>
      </c>
      <c r="I56" s="1"/>
    </row>
    <row r="57" spans="1:9" ht="12">
      <c r="A57" s="1" t="s">
        <v>186</v>
      </c>
      <c r="I57" s="1"/>
    </row>
    <row r="58" ht="12">
      <c r="I58" s="1"/>
    </row>
    <row r="59" spans="1:9" ht="12">
      <c r="A59" s="1"/>
      <c r="I59" s="1"/>
    </row>
    <row r="60" ht="12">
      <c r="A60" s="1"/>
    </row>
    <row r="61" ht="12">
      <c r="A61" s="1"/>
    </row>
    <row r="62" ht="12">
      <c r="A62" s="1"/>
    </row>
    <row r="63" spans="1:2" ht="12">
      <c r="A63" s="1"/>
      <c r="B63" s="7"/>
    </row>
    <row r="64" ht="12">
      <c r="A64" s="1"/>
    </row>
  </sheetData>
  <printOptions/>
  <pageMargins left="0.75" right="0.75" top="1" bottom="1" header="0.5" footer="0.5"/>
  <pageSetup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S64"/>
  <sheetViews>
    <sheetView workbookViewId="0" topLeftCell="A1">
      <selection activeCell="L53" sqref="L53"/>
    </sheetView>
  </sheetViews>
  <sheetFormatPr defaultColWidth="9.00390625" defaultRowHeight="12"/>
  <cols>
    <col min="1" max="1" width="17.625" style="0" customWidth="1"/>
    <col min="2" max="16384" width="11.375" style="0" customWidth="1"/>
  </cols>
  <sheetData>
    <row r="1" spans="1:2" s="2" customFormat="1" ht="12">
      <c r="A1" s="2" t="s">
        <v>179</v>
      </c>
      <c r="B1" s="4">
        <v>35228</v>
      </c>
    </row>
    <row r="2" spans="1:12" ht="12">
      <c r="A2" t="s">
        <v>180</v>
      </c>
      <c r="B2" t="s">
        <v>30</v>
      </c>
      <c r="F2" s="2"/>
      <c r="L2" s="2"/>
    </row>
    <row r="3" spans="1:12" ht="12">
      <c r="A3" t="s">
        <v>181</v>
      </c>
      <c r="B3" s="8">
        <v>71.351</v>
      </c>
      <c r="C3" s="8">
        <v>-156.5283</v>
      </c>
      <c r="F3" s="2"/>
      <c r="L3" s="2"/>
    </row>
    <row r="4" spans="1:12" ht="12">
      <c r="A4" t="s">
        <v>57</v>
      </c>
      <c r="F4" s="2"/>
      <c r="L4" s="2"/>
    </row>
    <row r="5" spans="1:12" ht="12">
      <c r="A5" t="s">
        <v>58</v>
      </c>
      <c r="L5" s="2"/>
    </row>
    <row r="6" spans="1:12" ht="12">
      <c r="A6" t="s">
        <v>213</v>
      </c>
      <c r="H6" s="2"/>
      <c r="I6" s="2"/>
      <c r="J6" s="2"/>
      <c r="K6" s="2"/>
      <c r="L6" s="2"/>
    </row>
    <row r="7" spans="1:12" ht="12">
      <c r="A7" t="s">
        <v>182</v>
      </c>
      <c r="H7" s="2"/>
      <c r="I7" s="2"/>
      <c r="J7" s="2"/>
      <c r="K7" s="2"/>
      <c r="L7" s="2"/>
    </row>
    <row r="8" ht="12">
      <c r="A8" t="s">
        <v>183</v>
      </c>
    </row>
    <row r="10" spans="1:4" ht="12">
      <c r="A10" s="1" t="s">
        <v>51</v>
      </c>
      <c r="B10" s="1" t="s">
        <v>227</v>
      </c>
      <c r="C10" t="s">
        <v>53</v>
      </c>
      <c r="D10" s="3" t="s">
        <v>228</v>
      </c>
    </row>
    <row r="11" spans="1:10" s="1" customFormat="1" ht="12">
      <c r="A11" s="1" t="s">
        <v>159</v>
      </c>
      <c r="B11" s="1" t="s">
        <v>172</v>
      </c>
      <c r="C11" s="1" t="s">
        <v>163</v>
      </c>
      <c r="E11" s="1" t="s">
        <v>165</v>
      </c>
      <c r="F11" s="1" t="s">
        <v>166</v>
      </c>
      <c r="G11" s="1" t="s">
        <v>167</v>
      </c>
      <c r="H11" s="1" t="s">
        <v>164</v>
      </c>
      <c r="I11" s="1" t="s">
        <v>168</v>
      </c>
      <c r="J11" s="1" t="s">
        <v>163</v>
      </c>
    </row>
    <row r="12" spans="1:7" ht="12">
      <c r="A12">
        <v>0.05</v>
      </c>
      <c r="B12">
        <v>0</v>
      </c>
      <c r="C12" t="s">
        <v>229</v>
      </c>
      <c r="E12" s="2">
        <v>0</v>
      </c>
      <c r="F12">
        <f aca="true" t="shared" si="0" ref="F12:F20">E13</f>
        <v>0.05</v>
      </c>
      <c r="G12">
        <f aca="true" t="shared" si="1" ref="G12:G20">E12+(F12-E12)/2</f>
        <v>0.025</v>
      </c>
    </row>
    <row r="13" spans="1:12" ht="12">
      <c r="A13">
        <v>0.1</v>
      </c>
      <c r="B13">
        <v>-0.2</v>
      </c>
      <c r="C13" t="s">
        <v>31</v>
      </c>
      <c r="E13" s="2">
        <v>0.05</v>
      </c>
      <c r="F13">
        <f t="shared" si="0"/>
        <v>0.1</v>
      </c>
      <c r="G13">
        <f t="shared" si="1"/>
        <v>0.07500000000000001</v>
      </c>
      <c r="H13">
        <v>0.2</v>
      </c>
      <c r="L13" t="s">
        <v>34</v>
      </c>
    </row>
    <row r="14" spans="1:8" ht="12">
      <c r="A14">
        <v>0.15</v>
      </c>
      <c r="B14">
        <v>-0.3</v>
      </c>
      <c r="C14" t="s">
        <v>32</v>
      </c>
      <c r="E14" s="2">
        <v>0.1</v>
      </c>
      <c r="F14">
        <f t="shared" si="0"/>
        <v>0.15</v>
      </c>
      <c r="G14">
        <f t="shared" si="1"/>
        <v>0.125</v>
      </c>
      <c r="H14">
        <v>0.7</v>
      </c>
    </row>
    <row r="15" spans="1:8" ht="12">
      <c r="A15">
        <v>0.2</v>
      </c>
      <c r="B15">
        <v>-0.6</v>
      </c>
      <c r="C15" t="s">
        <v>32</v>
      </c>
      <c r="E15" s="2">
        <v>0.15</v>
      </c>
      <c r="F15">
        <f t="shared" si="0"/>
        <v>0.2</v>
      </c>
      <c r="G15">
        <f t="shared" si="1"/>
        <v>0.175</v>
      </c>
      <c r="H15">
        <v>1.6</v>
      </c>
    </row>
    <row r="16" spans="1:8" ht="12">
      <c r="A16">
        <v>0.25</v>
      </c>
      <c r="B16">
        <v>-0.8</v>
      </c>
      <c r="C16" t="s">
        <v>32</v>
      </c>
      <c r="E16" s="2">
        <v>0.2</v>
      </c>
      <c r="F16">
        <f t="shared" si="0"/>
        <v>0.25</v>
      </c>
      <c r="G16">
        <f t="shared" si="1"/>
        <v>0.225</v>
      </c>
      <c r="H16">
        <v>2.7</v>
      </c>
    </row>
    <row r="17" spans="1:8" ht="12">
      <c r="A17">
        <v>0.3</v>
      </c>
      <c r="B17">
        <v>-1.1</v>
      </c>
      <c r="C17" t="s">
        <v>32</v>
      </c>
      <c r="E17" s="2">
        <v>0.25</v>
      </c>
      <c r="F17">
        <f t="shared" si="0"/>
        <v>0.3</v>
      </c>
      <c r="G17">
        <f t="shared" si="1"/>
        <v>0.275</v>
      </c>
      <c r="H17">
        <v>2.9</v>
      </c>
    </row>
    <row r="18" spans="1:8" ht="12">
      <c r="A18">
        <v>0.35</v>
      </c>
      <c r="B18">
        <v>-1.3</v>
      </c>
      <c r="C18" t="s">
        <v>33</v>
      </c>
      <c r="E18" s="2">
        <v>0.3</v>
      </c>
      <c r="F18">
        <f t="shared" si="0"/>
        <v>0.35</v>
      </c>
      <c r="G18">
        <f t="shared" si="1"/>
        <v>0.32499999999999996</v>
      </c>
      <c r="H18">
        <v>3.2</v>
      </c>
    </row>
    <row r="19" spans="1:8" ht="12">
      <c r="A19">
        <v>0.4</v>
      </c>
      <c r="B19">
        <v>-1.5</v>
      </c>
      <c r="E19" s="2">
        <v>0.35</v>
      </c>
      <c r="F19">
        <f t="shared" si="0"/>
        <v>0.4</v>
      </c>
      <c r="G19">
        <f t="shared" si="1"/>
        <v>0.375</v>
      </c>
      <c r="H19">
        <v>3.1</v>
      </c>
    </row>
    <row r="20" spans="1:8" ht="12">
      <c r="A20">
        <v>0.45</v>
      </c>
      <c r="B20">
        <v>-1.6</v>
      </c>
      <c r="E20" s="2">
        <v>0.4</v>
      </c>
      <c r="F20">
        <f t="shared" si="0"/>
        <v>0</v>
      </c>
      <c r="G20">
        <f t="shared" si="1"/>
        <v>0.2</v>
      </c>
      <c r="H20">
        <v>3.9</v>
      </c>
    </row>
    <row r="21" spans="1:10" ht="12">
      <c r="A21">
        <v>0.5</v>
      </c>
      <c r="B21">
        <v>-1.8</v>
      </c>
      <c r="E21" s="2"/>
      <c r="H21" s="2"/>
      <c r="I21" s="2"/>
      <c r="J21" s="2"/>
    </row>
    <row r="22" spans="1:10" ht="12">
      <c r="A22">
        <v>0.55</v>
      </c>
      <c r="B22">
        <v>-2</v>
      </c>
      <c r="E22" s="2"/>
      <c r="H22" s="2"/>
      <c r="I22" s="2"/>
      <c r="J22" s="2"/>
    </row>
    <row r="23" spans="1:10" ht="12">
      <c r="A23">
        <v>0.6</v>
      </c>
      <c r="B23">
        <v>-2</v>
      </c>
      <c r="E23" s="2"/>
      <c r="H23" s="2"/>
      <c r="I23" s="2"/>
      <c r="J23" s="2"/>
    </row>
    <row r="24" spans="9:10" ht="12">
      <c r="I24" s="2"/>
      <c r="J24" s="2"/>
    </row>
    <row r="25" spans="1:10" ht="12">
      <c r="A25" s="1" t="s">
        <v>51</v>
      </c>
      <c r="B25" s="1" t="s">
        <v>35</v>
      </c>
      <c r="C25" t="s">
        <v>52</v>
      </c>
      <c r="D25" t="s">
        <v>36</v>
      </c>
      <c r="I25" s="2"/>
      <c r="J25" s="2"/>
    </row>
    <row r="26" spans="1:10" s="1" customFormat="1" ht="12">
      <c r="A26" s="1" t="s">
        <v>165</v>
      </c>
      <c r="B26" s="1" t="s">
        <v>166</v>
      </c>
      <c r="C26" s="1" t="s">
        <v>167</v>
      </c>
      <c r="D26" s="1" t="s">
        <v>178</v>
      </c>
      <c r="E26" s="1" t="s">
        <v>169</v>
      </c>
      <c r="F26" s="1" t="s">
        <v>175</v>
      </c>
      <c r="G26" s="1" t="s">
        <v>170</v>
      </c>
      <c r="H26" s="1" t="s">
        <v>163</v>
      </c>
      <c r="I26" s="2"/>
      <c r="J26" s="2"/>
    </row>
    <row r="27" spans="1:10" ht="12">
      <c r="A27">
        <v>0.1</v>
      </c>
      <c r="B27">
        <v>0.16</v>
      </c>
      <c r="C27">
        <f>A27+(B27-A27)/2</f>
        <v>0.13</v>
      </c>
      <c r="D27">
        <v>226</v>
      </c>
      <c r="E27">
        <v>41</v>
      </c>
      <c r="F27">
        <v>5.1</v>
      </c>
      <c r="G27">
        <f>1000*(E27/(1+0.0008*F27))/(E27/(1+0.0008*F27)+D27/(0.917))</f>
        <v>142.13341434576287</v>
      </c>
      <c r="I27" s="2"/>
      <c r="J27" s="2"/>
    </row>
    <row r="28" spans="1:10" ht="12">
      <c r="A28">
        <v>0.16</v>
      </c>
      <c r="B28">
        <v>0.22</v>
      </c>
      <c r="C28">
        <f>A28+(B28-A28)/2</f>
        <v>0.19</v>
      </c>
      <c r="D28">
        <v>208</v>
      </c>
      <c r="E28">
        <v>52</v>
      </c>
      <c r="F28">
        <v>8.9</v>
      </c>
      <c r="G28">
        <f>1000*(E28/(1+0.0008*F28))/(E28/(1+0.0008*F28)+D28/(0.917))</f>
        <v>185.42183974053077</v>
      </c>
      <c r="H28" s="8"/>
      <c r="I28" s="2"/>
      <c r="J28" s="2"/>
    </row>
    <row r="29" spans="1:10" ht="12">
      <c r="A29">
        <v>0.22</v>
      </c>
      <c r="B29">
        <v>0.28</v>
      </c>
      <c r="C29">
        <f>A29+(B29-A29)/2</f>
        <v>0.25</v>
      </c>
      <c r="D29">
        <v>241</v>
      </c>
      <c r="E29">
        <v>55</v>
      </c>
      <c r="F29">
        <v>13.7</v>
      </c>
      <c r="G29">
        <f>1000*(E29/(1+0.0008*F29))/(E29/(1+0.0008*F29)+D29/(0.917))</f>
        <v>171.50307491564433</v>
      </c>
      <c r="I29" s="2"/>
      <c r="J29" s="2"/>
    </row>
    <row r="30" spans="1:7" ht="12">
      <c r="A30">
        <v>0.28</v>
      </c>
      <c r="B30">
        <v>0.34</v>
      </c>
      <c r="C30">
        <f>A30+(B30-A30)/2</f>
        <v>0.31000000000000005</v>
      </c>
      <c r="D30">
        <v>247</v>
      </c>
      <c r="E30">
        <v>49</v>
      </c>
      <c r="F30">
        <v>16.4</v>
      </c>
      <c r="G30">
        <f>1000*(E30/(1+0.0008*F30))/(E30/(1+0.0008*F30)+D30/(0.917))</f>
        <v>152.22565267006902</v>
      </c>
    </row>
    <row r="31" ht="12">
      <c r="O31" s="2"/>
    </row>
    <row r="32" spans="1:12" s="1" customFormat="1" ht="12">
      <c r="A32" s="1" t="s">
        <v>171</v>
      </c>
      <c r="L32" s="2"/>
    </row>
    <row r="33" spans="1:12" s="1" customFormat="1" ht="12">
      <c r="A33" s="1" t="s">
        <v>165</v>
      </c>
      <c r="B33" s="1" t="s">
        <v>166</v>
      </c>
      <c r="C33" s="1" t="s">
        <v>167</v>
      </c>
      <c r="D33" s="1" t="s">
        <v>172</v>
      </c>
      <c r="E33" s="1" t="s">
        <v>173</v>
      </c>
      <c r="F33" s="1" t="s">
        <v>175</v>
      </c>
      <c r="G33" s="1" t="s">
        <v>168</v>
      </c>
      <c r="H33" s="1" t="s">
        <v>174</v>
      </c>
      <c r="I33" s="1" t="s">
        <v>163</v>
      </c>
      <c r="L33" s="2"/>
    </row>
    <row r="35" s="1" customFormat="1" ht="12">
      <c r="A35" s="1" t="s">
        <v>176</v>
      </c>
    </row>
    <row r="36" s="1" customFormat="1" ht="12">
      <c r="A36" s="1" t="s">
        <v>184</v>
      </c>
    </row>
    <row r="37" spans="1:2" s="1" customFormat="1" ht="12">
      <c r="A37" s="1" t="s">
        <v>183</v>
      </c>
      <c r="B37"/>
    </row>
    <row r="38" ht="12">
      <c r="A38" s="1" t="s">
        <v>187</v>
      </c>
    </row>
    <row r="39" ht="12">
      <c r="A39" s="1" t="s">
        <v>46</v>
      </c>
    </row>
    <row r="40" ht="12">
      <c r="A40" s="1" t="s">
        <v>221</v>
      </c>
    </row>
    <row r="41" ht="12">
      <c r="A41" s="1" t="s">
        <v>222</v>
      </c>
    </row>
    <row r="42" ht="12">
      <c r="A42" s="1" t="s">
        <v>185</v>
      </c>
    </row>
    <row r="43" ht="12">
      <c r="A43" s="1" t="s">
        <v>186</v>
      </c>
    </row>
    <row r="45" ht="12">
      <c r="A45" s="1" t="s">
        <v>47</v>
      </c>
    </row>
    <row r="46" ht="12">
      <c r="A46" s="1" t="s">
        <v>183</v>
      </c>
    </row>
    <row r="47" ht="12">
      <c r="A47" s="1" t="s">
        <v>187</v>
      </c>
    </row>
    <row r="48" ht="12">
      <c r="A48" s="1" t="s">
        <v>46</v>
      </c>
    </row>
    <row r="49" ht="12">
      <c r="A49" s="1" t="s">
        <v>221</v>
      </c>
    </row>
    <row r="50" ht="12">
      <c r="A50" s="1" t="s">
        <v>222</v>
      </c>
    </row>
    <row r="51" ht="12">
      <c r="A51" s="1" t="s">
        <v>185</v>
      </c>
    </row>
    <row r="52" ht="12">
      <c r="A52" s="1" t="s">
        <v>186</v>
      </c>
    </row>
    <row r="54" spans="1:9" ht="12">
      <c r="A54" s="1" t="s">
        <v>48</v>
      </c>
      <c r="I54" s="1"/>
    </row>
    <row r="55" spans="1:9" ht="12">
      <c r="A55" s="1" t="s">
        <v>183</v>
      </c>
      <c r="B55" s="3" t="s">
        <v>29</v>
      </c>
      <c r="I55" s="1"/>
    </row>
    <row r="56" spans="1:45" ht="12">
      <c r="A56" s="1" t="s">
        <v>185</v>
      </c>
      <c r="B56" s="2">
        <v>2.9</v>
      </c>
      <c r="C56">
        <v>2.9</v>
      </c>
      <c r="D56">
        <v>2.5</v>
      </c>
      <c r="E56">
        <v>9.5</v>
      </c>
      <c r="F56">
        <v>1.3</v>
      </c>
      <c r="G56">
        <v>1.8</v>
      </c>
      <c r="H56">
        <v>1.2</v>
      </c>
      <c r="I56" s="2">
        <v>2.4</v>
      </c>
      <c r="J56" s="2">
        <v>1.1</v>
      </c>
      <c r="K56">
        <v>1.3</v>
      </c>
      <c r="L56">
        <v>2</v>
      </c>
      <c r="M56">
        <v>5.5</v>
      </c>
      <c r="N56">
        <v>0.8</v>
      </c>
      <c r="O56">
        <v>2.5</v>
      </c>
      <c r="P56">
        <v>0.8</v>
      </c>
      <c r="Q56">
        <v>1.2</v>
      </c>
      <c r="R56">
        <v>1.4</v>
      </c>
      <c r="S56">
        <v>1.4</v>
      </c>
      <c r="T56">
        <v>0.8</v>
      </c>
      <c r="U56">
        <v>6.3</v>
      </c>
      <c r="V56">
        <v>1.7</v>
      </c>
      <c r="W56">
        <v>2.1</v>
      </c>
      <c r="X56">
        <v>1</v>
      </c>
      <c r="Y56">
        <v>1.3</v>
      </c>
      <c r="Z56">
        <v>1.6</v>
      </c>
      <c r="AA56">
        <v>2.5</v>
      </c>
      <c r="AB56">
        <v>1.5</v>
      </c>
      <c r="AC56">
        <v>1.7</v>
      </c>
      <c r="AD56">
        <v>0.5</v>
      </c>
      <c r="AE56">
        <v>0.5</v>
      </c>
      <c r="AF56">
        <v>0.2</v>
      </c>
      <c r="AG56">
        <v>0.2</v>
      </c>
      <c r="AH56">
        <v>0.1</v>
      </c>
      <c r="AI56">
        <v>0.1</v>
      </c>
      <c r="AJ56">
        <v>0.1</v>
      </c>
      <c r="AK56">
        <v>0.1</v>
      </c>
      <c r="AL56">
        <v>1.4</v>
      </c>
      <c r="AM56">
        <v>2.3</v>
      </c>
      <c r="AN56">
        <v>0.9</v>
      </c>
      <c r="AO56">
        <v>2</v>
      </c>
      <c r="AP56">
        <v>1.1</v>
      </c>
      <c r="AQ56">
        <v>1.5</v>
      </c>
      <c r="AR56">
        <v>1.7</v>
      </c>
      <c r="AS56">
        <v>3.2</v>
      </c>
    </row>
    <row r="57" spans="1:9" ht="12">
      <c r="A57" s="1" t="s">
        <v>186</v>
      </c>
      <c r="I57" s="1"/>
    </row>
    <row r="59" ht="12">
      <c r="A59" s="1"/>
    </row>
    <row r="60" ht="12">
      <c r="A60" s="1"/>
    </row>
    <row r="61" spans="1:2" ht="12">
      <c r="A61" s="1"/>
      <c r="B61" s="7"/>
    </row>
    <row r="62" ht="12">
      <c r="A62" s="1"/>
    </row>
    <row r="63" ht="12">
      <c r="A63" s="1"/>
    </row>
    <row r="64" ht="12">
      <c r="A64" s="1"/>
    </row>
  </sheetData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O40" sqref="O40"/>
    </sheetView>
  </sheetViews>
  <sheetFormatPr defaultColWidth="9.00390625" defaultRowHeight="12"/>
  <cols>
    <col min="1" max="1" width="16.875" style="0" customWidth="1"/>
    <col min="2" max="16384" width="11.375" style="0" customWidth="1"/>
  </cols>
  <sheetData>
    <row r="1" spans="1:2" s="2" customFormat="1" ht="12">
      <c r="A1" s="2" t="s">
        <v>179</v>
      </c>
      <c r="B1" s="4">
        <v>35099</v>
      </c>
    </row>
    <row r="2" spans="1:2" ht="12">
      <c r="A2" t="s">
        <v>180</v>
      </c>
      <c r="B2" t="s">
        <v>269</v>
      </c>
    </row>
    <row r="3" spans="1:3" ht="12">
      <c r="A3" t="s">
        <v>181</v>
      </c>
      <c r="B3">
        <v>71.3267</v>
      </c>
      <c r="C3">
        <v>-156.7025</v>
      </c>
    </row>
    <row r="4" spans="1:2" ht="12">
      <c r="A4" t="s">
        <v>57</v>
      </c>
      <c r="B4">
        <v>0.19</v>
      </c>
    </row>
    <row r="5" spans="1:2" ht="12">
      <c r="A5" t="s">
        <v>58</v>
      </c>
      <c r="B5">
        <v>0.04</v>
      </c>
    </row>
    <row r="6" ht="12">
      <c r="A6" t="s">
        <v>213</v>
      </c>
    </row>
    <row r="7" ht="12">
      <c r="A7" t="s">
        <v>182</v>
      </c>
    </row>
    <row r="8" spans="1:2" ht="12">
      <c r="A8" t="s">
        <v>183</v>
      </c>
      <c r="B8" t="s">
        <v>270</v>
      </c>
    </row>
    <row r="10" spans="1:4" ht="12">
      <c r="A10" s="1" t="s">
        <v>51</v>
      </c>
      <c r="B10" s="1" t="s">
        <v>271</v>
      </c>
      <c r="C10" t="s">
        <v>53</v>
      </c>
      <c r="D10" s="3" t="s">
        <v>183</v>
      </c>
    </row>
    <row r="11" spans="1:10" s="1" customFormat="1" ht="12">
      <c r="A11" s="1" t="s">
        <v>159</v>
      </c>
      <c r="B11" s="1" t="s">
        <v>172</v>
      </c>
      <c r="C11" s="1" t="s">
        <v>163</v>
      </c>
      <c r="E11" s="1" t="s">
        <v>165</v>
      </c>
      <c r="F11" s="1" t="s">
        <v>166</v>
      </c>
      <c r="G11" s="1" t="s">
        <v>167</v>
      </c>
      <c r="H11" s="1" t="s">
        <v>164</v>
      </c>
      <c r="I11" s="1" t="s">
        <v>168</v>
      </c>
      <c r="J11" s="1" t="s">
        <v>163</v>
      </c>
    </row>
    <row r="12" spans="1:8" ht="12">
      <c r="A12">
        <v>0.05</v>
      </c>
      <c r="B12">
        <v>-16.1</v>
      </c>
      <c r="E12">
        <v>0</v>
      </c>
      <c r="F12">
        <v>0.05</v>
      </c>
      <c r="G12">
        <f aca="true" t="shared" si="0" ref="G12:G33">E12+(F12-E12)/2</f>
        <v>0.025</v>
      </c>
      <c r="H12">
        <v>12.1</v>
      </c>
    </row>
    <row r="13" spans="1:8" ht="12">
      <c r="A13">
        <v>0.15</v>
      </c>
      <c r="B13">
        <v>-14</v>
      </c>
      <c r="E13">
        <v>0.05</v>
      </c>
      <c r="F13">
        <v>0.1</v>
      </c>
      <c r="G13">
        <f t="shared" si="0"/>
        <v>0.07500000000000001</v>
      </c>
      <c r="H13">
        <v>4</v>
      </c>
    </row>
    <row r="14" spans="1:8" ht="12">
      <c r="A14">
        <v>0.25</v>
      </c>
      <c r="B14">
        <v>-13.3</v>
      </c>
      <c r="E14">
        <v>0.1</v>
      </c>
      <c r="F14">
        <v>0.15</v>
      </c>
      <c r="G14">
        <f t="shared" si="0"/>
        <v>0.125</v>
      </c>
      <c r="H14">
        <v>5</v>
      </c>
    </row>
    <row r="15" spans="1:8" ht="12">
      <c r="A15">
        <v>0.35</v>
      </c>
      <c r="B15">
        <v>-12.8</v>
      </c>
      <c r="E15">
        <v>0.15</v>
      </c>
      <c r="F15">
        <v>0.2</v>
      </c>
      <c r="G15">
        <f t="shared" si="0"/>
        <v>0.175</v>
      </c>
      <c r="H15">
        <v>5.9</v>
      </c>
    </row>
    <row r="16" spans="1:8" ht="12">
      <c r="A16">
        <v>0.45</v>
      </c>
      <c r="B16">
        <v>-12</v>
      </c>
      <c r="E16">
        <v>0.2</v>
      </c>
      <c r="F16">
        <v>0.25</v>
      </c>
      <c r="G16">
        <f t="shared" si="0"/>
        <v>0.225</v>
      </c>
      <c r="H16">
        <v>5.4</v>
      </c>
    </row>
    <row r="17" spans="1:8" ht="12">
      <c r="A17">
        <v>0.5</v>
      </c>
      <c r="B17">
        <v>-11.7</v>
      </c>
      <c r="E17">
        <v>0.25</v>
      </c>
      <c r="F17">
        <v>0.3</v>
      </c>
      <c r="G17">
        <f t="shared" si="0"/>
        <v>0.275</v>
      </c>
      <c r="H17">
        <v>5.3</v>
      </c>
    </row>
    <row r="18" spans="1:8" ht="13.5">
      <c r="A18">
        <v>0.55</v>
      </c>
      <c r="B18">
        <v>-8.3</v>
      </c>
      <c r="C18" t="s">
        <v>188</v>
      </c>
      <c r="E18">
        <v>0.3</v>
      </c>
      <c r="F18">
        <v>0.35</v>
      </c>
      <c r="G18">
        <f t="shared" si="0"/>
        <v>0.32499999999999996</v>
      </c>
      <c r="H18">
        <v>5.3</v>
      </c>
    </row>
    <row r="19" spans="1:8" ht="12">
      <c r="A19">
        <v>0.65</v>
      </c>
      <c r="B19">
        <v>-8.1</v>
      </c>
      <c r="E19">
        <v>0.35</v>
      </c>
      <c r="F19">
        <v>0.4</v>
      </c>
      <c r="G19">
        <f t="shared" si="0"/>
        <v>0.375</v>
      </c>
      <c r="H19">
        <v>4.8</v>
      </c>
    </row>
    <row r="20" spans="1:8" ht="12">
      <c r="A20">
        <v>0.75</v>
      </c>
      <c r="B20">
        <v>-7.2</v>
      </c>
      <c r="E20">
        <v>0.4</v>
      </c>
      <c r="F20">
        <v>0.45</v>
      </c>
      <c r="G20">
        <f t="shared" si="0"/>
        <v>0.42500000000000004</v>
      </c>
      <c r="H20">
        <v>4.5</v>
      </c>
    </row>
    <row r="21" spans="1:8" ht="12">
      <c r="A21">
        <v>0.85</v>
      </c>
      <c r="B21">
        <v>-6.1</v>
      </c>
      <c r="E21">
        <v>0.45</v>
      </c>
      <c r="F21">
        <v>0.5</v>
      </c>
      <c r="G21">
        <f t="shared" si="0"/>
        <v>0.475</v>
      </c>
      <c r="H21">
        <v>5.3</v>
      </c>
    </row>
    <row r="22" spans="1:8" ht="12">
      <c r="A22">
        <v>0.95</v>
      </c>
      <c r="B22">
        <v>-4.8</v>
      </c>
      <c r="E22">
        <v>0.5</v>
      </c>
      <c r="F22">
        <v>0.55</v>
      </c>
      <c r="G22">
        <f t="shared" si="0"/>
        <v>0.525</v>
      </c>
      <c r="H22">
        <v>7.7</v>
      </c>
    </row>
    <row r="23" spans="1:8" ht="12">
      <c r="A23">
        <v>1.05</v>
      </c>
      <c r="B23">
        <v>-3.3</v>
      </c>
      <c r="E23">
        <v>0.55</v>
      </c>
      <c r="F23">
        <v>0.6</v>
      </c>
      <c r="G23">
        <f t="shared" si="0"/>
        <v>0.575</v>
      </c>
      <c r="H23">
        <v>6.8</v>
      </c>
    </row>
    <row r="24" spans="5:8" ht="12">
      <c r="E24">
        <v>0.6</v>
      </c>
      <c r="F24">
        <v>0.65</v>
      </c>
      <c r="G24">
        <f t="shared" si="0"/>
        <v>0.625</v>
      </c>
      <c r="H24">
        <v>6.3</v>
      </c>
    </row>
    <row r="25" spans="5:8" ht="12">
      <c r="E25">
        <v>0.65</v>
      </c>
      <c r="F25">
        <v>0.7</v>
      </c>
      <c r="G25">
        <f t="shared" si="0"/>
        <v>0.675</v>
      </c>
      <c r="H25">
        <v>5.6</v>
      </c>
    </row>
    <row r="26" spans="5:8" ht="12">
      <c r="E26">
        <v>0.7</v>
      </c>
      <c r="F26">
        <v>0.75</v>
      </c>
      <c r="G26">
        <f t="shared" si="0"/>
        <v>0.725</v>
      </c>
      <c r="H26">
        <v>5.5</v>
      </c>
    </row>
    <row r="27" spans="5:8" ht="12">
      <c r="E27">
        <v>0.75</v>
      </c>
      <c r="F27">
        <v>0.8</v>
      </c>
      <c r="G27">
        <f t="shared" si="0"/>
        <v>0.775</v>
      </c>
      <c r="H27">
        <v>6.1</v>
      </c>
    </row>
    <row r="28" spans="5:8" ht="12">
      <c r="E28">
        <v>0.8</v>
      </c>
      <c r="F28">
        <v>0.85</v>
      </c>
      <c r="G28">
        <f t="shared" si="0"/>
        <v>0.825</v>
      </c>
      <c r="H28">
        <v>5.6</v>
      </c>
    </row>
    <row r="29" spans="5:8" ht="12">
      <c r="E29">
        <v>0.85</v>
      </c>
      <c r="F29">
        <v>0.9</v>
      </c>
      <c r="G29">
        <f t="shared" si="0"/>
        <v>0.875</v>
      </c>
      <c r="H29">
        <v>5.5</v>
      </c>
    </row>
    <row r="30" spans="5:8" ht="12">
      <c r="E30">
        <v>0.9</v>
      </c>
      <c r="F30">
        <v>0.95</v>
      </c>
      <c r="G30">
        <f t="shared" si="0"/>
        <v>0.925</v>
      </c>
      <c r="H30">
        <v>6</v>
      </c>
    </row>
    <row r="31" spans="5:8" ht="12">
      <c r="E31">
        <v>0.95</v>
      </c>
      <c r="F31">
        <v>1</v>
      </c>
      <c r="G31">
        <f t="shared" si="0"/>
        <v>0.975</v>
      </c>
      <c r="H31">
        <v>5.7</v>
      </c>
    </row>
    <row r="32" spans="5:8" ht="12">
      <c r="E32">
        <v>1</v>
      </c>
      <c r="F32">
        <v>1.05</v>
      </c>
      <c r="G32">
        <f t="shared" si="0"/>
        <v>1.025</v>
      </c>
      <c r="H32">
        <v>5.6</v>
      </c>
    </row>
    <row r="33" spans="5:8" ht="12">
      <c r="E33">
        <v>1.05</v>
      </c>
      <c r="F33">
        <v>1.08</v>
      </c>
      <c r="G33">
        <f t="shared" si="0"/>
        <v>1.065</v>
      </c>
      <c r="H33">
        <v>8.3</v>
      </c>
    </row>
    <row r="35" spans="1:2" ht="12">
      <c r="A35" s="1"/>
      <c r="B35" s="1"/>
    </row>
    <row r="36" s="1" customFormat="1" ht="12"/>
    <row r="37" ht="12">
      <c r="O37" s="2"/>
    </row>
    <row r="38" s="1" customFormat="1" ht="12">
      <c r="L38" s="2"/>
    </row>
    <row r="39" s="1" customFormat="1" ht="12">
      <c r="L39" s="2"/>
    </row>
    <row r="41" s="1" customFormat="1" ht="12"/>
    <row r="42" s="1" customFormat="1" ht="12"/>
    <row r="43" s="1" customFormat="1" ht="12">
      <c r="B43" s="2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60" ht="12">
      <c r="A60" s="1"/>
    </row>
    <row r="61" ht="12">
      <c r="A61" s="1"/>
    </row>
    <row r="62" ht="12">
      <c r="A62" s="1"/>
    </row>
    <row r="63" ht="12">
      <c r="A63" s="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7"/>
  <sheetViews>
    <sheetView zoomScale="75" zoomScaleNormal="75" workbookViewId="0" topLeftCell="A1">
      <selection activeCell="E62" sqref="E62"/>
    </sheetView>
  </sheetViews>
  <sheetFormatPr defaultColWidth="9.00390625" defaultRowHeight="12"/>
  <cols>
    <col min="1" max="1" width="22.25390625" style="0" customWidth="1"/>
    <col min="2" max="2" width="14.125" style="0" customWidth="1"/>
    <col min="3" max="16384" width="11.375" style="0" customWidth="1"/>
  </cols>
  <sheetData>
    <row r="1" spans="1:14" s="2" customFormat="1" ht="15">
      <c r="A1" s="16" t="s">
        <v>179</v>
      </c>
      <c r="B1" s="17">
        <v>35123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16" t="s">
        <v>180</v>
      </c>
      <c r="B2" s="16" t="s">
        <v>281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">
      <c r="A3" s="16" t="s">
        <v>181</v>
      </c>
      <c r="B3" s="16">
        <v>71.3267</v>
      </c>
      <c r="C3" s="16">
        <v>-156.7025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>
      <c r="A4" s="16" t="s">
        <v>57</v>
      </c>
      <c r="B4" s="16">
        <v>0.05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">
      <c r="A5" s="16" t="s">
        <v>58</v>
      </c>
      <c r="B5" s="16">
        <v>0.095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>
      <c r="A7" s="16" t="s">
        <v>182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">
      <c r="A8" s="16" t="s">
        <v>183</v>
      </c>
      <c r="B8" s="16" t="s">
        <v>276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.75">
      <c r="A10" s="18" t="s">
        <v>51</v>
      </c>
      <c r="B10" s="18" t="s">
        <v>279</v>
      </c>
      <c r="C10" s="16" t="s">
        <v>53</v>
      </c>
      <c r="D10" s="19" t="s">
        <v>183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1" customFormat="1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8"/>
      <c r="L11" s="18"/>
      <c r="M11" s="18"/>
      <c r="N11" s="18"/>
    </row>
    <row r="12" spans="1:14" ht="15">
      <c r="A12" s="16">
        <v>0.05</v>
      </c>
      <c r="B12" s="16">
        <v>-22.9</v>
      </c>
      <c r="C12" s="16"/>
      <c r="D12" s="16"/>
      <c r="E12" s="16">
        <v>0</v>
      </c>
      <c r="F12" s="16">
        <v>0.05</v>
      </c>
      <c r="G12" s="16">
        <f aca="true" t="shared" si="0" ref="G12:G36">E12+(F12-E12)/2</f>
        <v>0.025</v>
      </c>
      <c r="H12" s="16">
        <v>8.5</v>
      </c>
      <c r="I12" s="16" t="s">
        <v>106</v>
      </c>
      <c r="J12" s="16"/>
      <c r="K12" s="16"/>
      <c r="L12" s="16"/>
      <c r="M12" s="16"/>
      <c r="N12" s="16"/>
    </row>
    <row r="13" spans="1:14" ht="15">
      <c r="A13" s="16">
        <v>0.15</v>
      </c>
      <c r="B13" s="16">
        <v>-20.9</v>
      </c>
      <c r="C13" s="16"/>
      <c r="D13" s="16"/>
      <c r="E13" s="16">
        <v>0.05</v>
      </c>
      <c r="F13" s="16">
        <v>0.1</v>
      </c>
      <c r="G13" s="16">
        <f t="shared" si="0"/>
        <v>0.07500000000000001</v>
      </c>
      <c r="H13" s="16">
        <v>4.6</v>
      </c>
      <c r="I13" s="16">
        <f>AVERAGE(H12:H13)</f>
        <v>6.55</v>
      </c>
      <c r="J13" s="16"/>
      <c r="K13" s="16"/>
      <c r="L13" s="16"/>
      <c r="M13" s="16"/>
      <c r="N13" s="16"/>
    </row>
    <row r="14" spans="1:14" ht="15">
      <c r="A14" s="16">
        <v>0.3</v>
      </c>
      <c r="B14" s="16">
        <v>-18.5</v>
      </c>
      <c r="C14" s="16"/>
      <c r="D14" s="16"/>
      <c r="E14" s="16">
        <v>0.1</v>
      </c>
      <c r="F14" s="16">
        <v>0.15</v>
      </c>
      <c r="G14" s="16">
        <f t="shared" si="0"/>
        <v>0.125</v>
      </c>
      <c r="H14" s="16">
        <v>6.3</v>
      </c>
      <c r="I14" s="16"/>
      <c r="J14" s="16"/>
      <c r="K14" s="16"/>
      <c r="L14" s="16"/>
      <c r="M14" s="16"/>
      <c r="N14" s="16"/>
    </row>
    <row r="15" spans="1:14" ht="15">
      <c r="A15" s="16">
        <v>0.4</v>
      </c>
      <c r="B15" s="16">
        <v>-16.6</v>
      </c>
      <c r="C15" s="16"/>
      <c r="D15" s="16"/>
      <c r="E15" s="16">
        <v>0.15</v>
      </c>
      <c r="F15" s="16">
        <v>0.2</v>
      </c>
      <c r="G15" s="16">
        <f t="shared" si="0"/>
        <v>0.175</v>
      </c>
      <c r="H15" s="16">
        <v>4.9</v>
      </c>
      <c r="I15" s="16">
        <f aca="true" t="shared" si="1" ref="I15:I35">AVERAGE(H14:H15)</f>
        <v>5.6</v>
      </c>
      <c r="J15" s="16"/>
      <c r="K15" s="16"/>
      <c r="L15" s="16"/>
      <c r="M15" s="16"/>
      <c r="N15" s="16"/>
    </row>
    <row r="16" spans="1:14" ht="15">
      <c r="A16" s="16">
        <v>0.5</v>
      </c>
      <c r="B16" s="16">
        <v>-14.6</v>
      </c>
      <c r="C16" s="16"/>
      <c r="D16" s="16"/>
      <c r="E16" s="16">
        <v>0.2</v>
      </c>
      <c r="F16" s="16">
        <v>0.25</v>
      </c>
      <c r="G16" s="16">
        <f t="shared" si="0"/>
        <v>0.225</v>
      </c>
      <c r="H16" s="16">
        <v>4.8</v>
      </c>
      <c r="I16" s="16"/>
      <c r="J16" s="16"/>
      <c r="K16" s="16"/>
      <c r="L16" s="16"/>
      <c r="M16" s="16"/>
      <c r="N16" s="16"/>
    </row>
    <row r="17" spans="1:14" ht="15">
      <c r="A17" s="16">
        <v>0.6</v>
      </c>
      <c r="B17" s="16">
        <v>-13.3</v>
      </c>
      <c r="C17" s="16"/>
      <c r="D17" s="16"/>
      <c r="E17" s="16">
        <v>0.25</v>
      </c>
      <c r="F17" s="16">
        <v>0.3</v>
      </c>
      <c r="G17" s="16">
        <f t="shared" si="0"/>
        <v>0.275</v>
      </c>
      <c r="H17" s="16">
        <v>4.5</v>
      </c>
      <c r="I17" s="16">
        <f t="shared" si="1"/>
        <v>4.65</v>
      </c>
      <c r="J17" s="16"/>
      <c r="K17" s="16"/>
      <c r="L17" s="16"/>
      <c r="M17" s="16"/>
      <c r="N17" s="16"/>
    </row>
    <row r="18" spans="1:14" ht="15">
      <c r="A18" s="16">
        <v>0.7</v>
      </c>
      <c r="B18" s="16">
        <v>-10.8</v>
      </c>
      <c r="C18" s="16"/>
      <c r="D18" s="16"/>
      <c r="E18" s="16">
        <v>0.3</v>
      </c>
      <c r="F18" s="16">
        <v>0.35</v>
      </c>
      <c r="G18" s="16">
        <f t="shared" si="0"/>
        <v>0.32499999999999996</v>
      </c>
      <c r="H18" s="16">
        <v>4.5</v>
      </c>
      <c r="I18" s="16"/>
      <c r="J18" s="16"/>
      <c r="K18" s="16"/>
      <c r="L18" s="16"/>
      <c r="M18" s="16"/>
      <c r="N18" s="16"/>
    </row>
    <row r="19" spans="1:14" ht="15">
      <c r="A19" s="16">
        <v>0.9</v>
      </c>
      <c r="B19" s="16">
        <v>-8.2</v>
      </c>
      <c r="C19" s="16" t="s">
        <v>277</v>
      </c>
      <c r="D19" s="16"/>
      <c r="E19" s="16">
        <v>0.35</v>
      </c>
      <c r="F19" s="16">
        <v>0.4</v>
      </c>
      <c r="G19" s="16">
        <f t="shared" si="0"/>
        <v>0.375</v>
      </c>
      <c r="H19" s="16">
        <v>3.9</v>
      </c>
      <c r="I19" s="16">
        <f t="shared" si="1"/>
        <v>4.2</v>
      </c>
      <c r="J19" s="16"/>
      <c r="K19" s="16"/>
      <c r="L19" s="16"/>
      <c r="M19" s="16"/>
      <c r="N19" s="16"/>
    </row>
    <row r="20" spans="1:14" ht="15">
      <c r="A20" s="16">
        <v>1</v>
      </c>
      <c r="B20" s="16">
        <v>-6.9</v>
      </c>
      <c r="C20" s="16"/>
      <c r="D20" s="16"/>
      <c r="E20" s="16">
        <v>0.4</v>
      </c>
      <c r="F20" s="16">
        <v>0.45</v>
      </c>
      <c r="G20" s="16">
        <f t="shared" si="0"/>
        <v>0.42500000000000004</v>
      </c>
      <c r="H20" s="16">
        <v>5.3</v>
      </c>
      <c r="I20" s="16"/>
      <c r="J20" s="16"/>
      <c r="K20" s="16"/>
      <c r="L20" s="16"/>
      <c r="M20" s="16"/>
      <c r="N20" s="16"/>
    </row>
    <row r="21" spans="1:14" ht="15">
      <c r="A21" s="16">
        <v>1.1</v>
      </c>
      <c r="B21" s="16">
        <v>-5.4</v>
      </c>
      <c r="C21" s="16"/>
      <c r="D21" s="16"/>
      <c r="E21" s="16">
        <v>0.45</v>
      </c>
      <c r="F21" s="16">
        <v>0.5</v>
      </c>
      <c r="G21" s="16">
        <f t="shared" si="0"/>
        <v>0.475</v>
      </c>
      <c r="H21" s="16">
        <v>5.3</v>
      </c>
      <c r="I21" s="16">
        <f t="shared" si="1"/>
        <v>5.3</v>
      </c>
      <c r="J21" s="16"/>
      <c r="K21" s="16"/>
      <c r="L21" s="16"/>
      <c r="M21" s="16"/>
      <c r="N21" s="16"/>
    </row>
    <row r="22" spans="1:14" ht="15">
      <c r="A22" s="16">
        <v>1.2</v>
      </c>
      <c r="B22" s="16">
        <v>-3.8</v>
      </c>
      <c r="C22" s="16"/>
      <c r="D22" s="16"/>
      <c r="E22" s="16">
        <v>0.5</v>
      </c>
      <c r="F22" s="16">
        <v>0.55</v>
      </c>
      <c r="G22" s="16">
        <f t="shared" si="0"/>
        <v>0.525</v>
      </c>
      <c r="H22" s="16">
        <v>5.2</v>
      </c>
      <c r="I22" s="16"/>
      <c r="J22" s="16"/>
      <c r="K22" s="16"/>
      <c r="L22" s="16"/>
      <c r="M22" s="16"/>
      <c r="N22" s="16"/>
    </row>
    <row r="23" spans="1:14" ht="15">
      <c r="A23" s="16"/>
      <c r="B23" s="16"/>
      <c r="C23" s="16"/>
      <c r="D23" s="16"/>
      <c r="E23" s="16">
        <v>0.55</v>
      </c>
      <c r="F23" s="16">
        <v>0.6</v>
      </c>
      <c r="G23" s="16">
        <f t="shared" si="0"/>
        <v>0.575</v>
      </c>
      <c r="H23" s="16">
        <v>5</v>
      </c>
      <c r="I23" s="16">
        <f t="shared" si="1"/>
        <v>5.1</v>
      </c>
      <c r="J23" s="16"/>
      <c r="K23" s="16"/>
      <c r="L23" s="16"/>
      <c r="M23" s="16"/>
      <c r="N23" s="16"/>
    </row>
    <row r="24" spans="1:14" ht="15">
      <c r="A24" s="16"/>
      <c r="B24" s="16"/>
      <c r="C24" s="16"/>
      <c r="D24" s="16"/>
      <c r="E24" s="16">
        <v>0.6</v>
      </c>
      <c r="F24" s="16">
        <v>0.65</v>
      </c>
      <c r="G24" s="16">
        <f t="shared" si="0"/>
        <v>0.625</v>
      </c>
      <c r="H24" s="16">
        <v>4.6</v>
      </c>
      <c r="I24" s="16"/>
      <c r="J24" s="16"/>
      <c r="K24" s="16"/>
      <c r="L24" s="16"/>
      <c r="M24" s="16"/>
      <c r="N24" s="16"/>
    </row>
    <row r="25" spans="1:14" ht="15">
      <c r="A25" s="16"/>
      <c r="B25" s="16"/>
      <c r="C25" s="16"/>
      <c r="D25" s="16"/>
      <c r="E25" s="16">
        <v>0.65</v>
      </c>
      <c r="F25" s="16">
        <v>0.7</v>
      </c>
      <c r="G25" s="16">
        <f t="shared" si="0"/>
        <v>0.675</v>
      </c>
      <c r="H25" s="16">
        <v>5</v>
      </c>
      <c r="I25" s="16">
        <f t="shared" si="1"/>
        <v>4.8</v>
      </c>
      <c r="J25" s="16"/>
      <c r="K25" s="16"/>
      <c r="L25" s="16"/>
      <c r="M25" s="16"/>
      <c r="N25" s="16"/>
    </row>
    <row r="26" spans="1:14" ht="15">
      <c r="A26" s="16"/>
      <c r="B26" s="16"/>
      <c r="C26" s="16"/>
      <c r="D26" s="16"/>
      <c r="E26" s="16">
        <v>0.7</v>
      </c>
      <c r="F26" s="16">
        <v>0.75</v>
      </c>
      <c r="G26" s="16">
        <f t="shared" si="0"/>
        <v>0.725</v>
      </c>
      <c r="H26" s="16">
        <v>5.1</v>
      </c>
      <c r="I26" s="16"/>
      <c r="J26" s="16"/>
      <c r="K26" s="16"/>
      <c r="L26" s="16"/>
      <c r="M26" s="16"/>
      <c r="N26" s="16"/>
    </row>
    <row r="27" spans="1:14" ht="15">
      <c r="A27" s="16"/>
      <c r="B27" s="16"/>
      <c r="C27" s="16"/>
      <c r="D27" s="16"/>
      <c r="E27" s="16">
        <v>0.75</v>
      </c>
      <c r="F27" s="16">
        <v>0.8</v>
      </c>
      <c r="G27" s="16">
        <f t="shared" si="0"/>
        <v>0.775</v>
      </c>
      <c r="H27" s="16">
        <v>4.1</v>
      </c>
      <c r="I27" s="16">
        <f t="shared" si="1"/>
        <v>4.6</v>
      </c>
      <c r="J27" s="16"/>
      <c r="K27" s="16"/>
      <c r="L27" s="16"/>
      <c r="M27" s="16"/>
      <c r="N27" s="16"/>
    </row>
    <row r="28" spans="1:14" ht="15">
      <c r="A28" s="16"/>
      <c r="B28" s="16"/>
      <c r="C28" s="16"/>
      <c r="D28" s="16"/>
      <c r="E28" s="16">
        <v>0.8</v>
      </c>
      <c r="F28" s="16">
        <v>0.85</v>
      </c>
      <c r="G28" s="16">
        <f t="shared" si="0"/>
        <v>0.825</v>
      </c>
      <c r="H28" s="16">
        <v>4</v>
      </c>
      <c r="I28" s="16"/>
      <c r="J28" s="16"/>
      <c r="K28" s="16"/>
      <c r="L28" s="16"/>
      <c r="M28" s="16"/>
      <c r="N28" s="16"/>
    </row>
    <row r="29" spans="1:14" ht="15">
      <c r="A29" s="16"/>
      <c r="B29" s="16"/>
      <c r="C29" s="16"/>
      <c r="D29" s="16"/>
      <c r="E29" s="16">
        <v>0.85</v>
      </c>
      <c r="F29" s="16">
        <v>0.9</v>
      </c>
      <c r="G29" s="16">
        <f t="shared" si="0"/>
        <v>0.875</v>
      </c>
      <c r="H29" s="16">
        <v>5.1</v>
      </c>
      <c r="I29" s="16">
        <f t="shared" si="1"/>
        <v>4.55</v>
      </c>
      <c r="J29" s="16"/>
      <c r="K29" s="16"/>
      <c r="L29" s="16"/>
      <c r="M29" s="16"/>
      <c r="N29" s="16"/>
    </row>
    <row r="30" spans="1:14" ht="15">
      <c r="A30" s="16"/>
      <c r="B30" s="16"/>
      <c r="C30" s="16"/>
      <c r="D30" s="16"/>
      <c r="E30" s="16">
        <v>0.9</v>
      </c>
      <c r="F30" s="16">
        <v>0.95</v>
      </c>
      <c r="G30" s="16">
        <f t="shared" si="0"/>
        <v>0.925</v>
      </c>
      <c r="H30" s="16">
        <v>4.9</v>
      </c>
      <c r="I30" s="16"/>
      <c r="J30" s="16"/>
      <c r="K30" s="16"/>
      <c r="L30" s="16"/>
      <c r="M30" s="16"/>
      <c r="N30" s="16"/>
    </row>
    <row r="31" spans="1:14" ht="15">
      <c r="A31" s="16"/>
      <c r="B31" s="16"/>
      <c r="C31" s="16"/>
      <c r="D31" s="16"/>
      <c r="E31" s="16">
        <v>0.95</v>
      </c>
      <c r="F31" s="16">
        <v>1</v>
      </c>
      <c r="G31" s="16">
        <f t="shared" si="0"/>
        <v>0.975</v>
      </c>
      <c r="H31" s="16">
        <v>5.1</v>
      </c>
      <c r="I31" s="16">
        <f t="shared" si="1"/>
        <v>5</v>
      </c>
      <c r="J31" s="16"/>
      <c r="K31" s="16"/>
      <c r="L31" s="16"/>
      <c r="M31" s="16"/>
      <c r="N31" s="16"/>
    </row>
    <row r="32" spans="1:14" ht="15">
      <c r="A32" s="16"/>
      <c r="B32" s="16"/>
      <c r="C32" s="16"/>
      <c r="D32" s="16"/>
      <c r="E32" s="16">
        <v>1</v>
      </c>
      <c r="F32" s="16">
        <v>1.05</v>
      </c>
      <c r="G32" s="16">
        <f t="shared" si="0"/>
        <v>1.025</v>
      </c>
      <c r="H32" s="16">
        <v>5</v>
      </c>
      <c r="I32" s="16"/>
      <c r="J32" s="16"/>
      <c r="K32" s="16"/>
      <c r="L32" s="16"/>
      <c r="M32" s="16"/>
      <c r="N32" s="16"/>
    </row>
    <row r="33" spans="1:14" ht="15">
      <c r="A33" s="16"/>
      <c r="B33" s="16"/>
      <c r="C33" s="16"/>
      <c r="D33" s="16"/>
      <c r="E33" s="16">
        <v>1.05</v>
      </c>
      <c r="F33" s="16">
        <v>1.1</v>
      </c>
      <c r="G33" s="16">
        <f t="shared" si="0"/>
        <v>1.0750000000000002</v>
      </c>
      <c r="H33" s="16">
        <v>5.1</v>
      </c>
      <c r="I33" s="16">
        <f t="shared" si="1"/>
        <v>5.05</v>
      </c>
      <c r="J33" s="16"/>
      <c r="K33" s="16"/>
      <c r="L33" s="16"/>
      <c r="M33" s="16"/>
      <c r="N33" s="16"/>
    </row>
    <row r="34" spans="1:14" ht="15">
      <c r="A34" s="16"/>
      <c r="B34" s="16"/>
      <c r="C34" s="16"/>
      <c r="D34" s="16"/>
      <c r="E34" s="16">
        <v>1.1</v>
      </c>
      <c r="F34" s="16">
        <v>1.15</v>
      </c>
      <c r="G34" s="16">
        <f t="shared" si="0"/>
        <v>1.125</v>
      </c>
      <c r="H34" s="16">
        <v>5</v>
      </c>
      <c r="I34" s="16"/>
      <c r="J34" s="16"/>
      <c r="K34" s="16"/>
      <c r="L34" s="16"/>
      <c r="M34" s="16"/>
      <c r="N34" s="16"/>
    </row>
    <row r="35" spans="1:14" ht="15">
      <c r="A35" s="16"/>
      <c r="B35" s="16"/>
      <c r="C35" s="16"/>
      <c r="D35" s="16"/>
      <c r="E35" s="16">
        <v>1.15</v>
      </c>
      <c r="F35" s="16">
        <v>1.2</v>
      </c>
      <c r="G35" s="16">
        <f t="shared" si="0"/>
        <v>1.1749999999999998</v>
      </c>
      <c r="H35" s="16">
        <v>5.3</v>
      </c>
      <c r="I35" s="16">
        <f t="shared" si="1"/>
        <v>5.15</v>
      </c>
      <c r="J35" s="16"/>
      <c r="K35" s="16"/>
      <c r="L35" s="16"/>
      <c r="M35" s="16"/>
      <c r="N35" s="16"/>
    </row>
    <row r="36" spans="1:14" ht="15">
      <c r="A36" s="16"/>
      <c r="B36" s="16"/>
      <c r="C36" s="16"/>
      <c r="D36" s="16"/>
      <c r="E36" s="16">
        <v>1.2</v>
      </c>
      <c r="F36" s="16">
        <v>1.27</v>
      </c>
      <c r="G36" s="16">
        <f t="shared" si="0"/>
        <v>1.2349999999999999</v>
      </c>
      <c r="H36" s="16">
        <v>6.8</v>
      </c>
      <c r="I36" s="16">
        <v>6.8</v>
      </c>
      <c r="J36" s="16"/>
      <c r="K36" s="16"/>
      <c r="L36" s="16"/>
      <c r="M36" s="16"/>
      <c r="N36" s="16"/>
    </row>
    <row r="37" spans="1:14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5.75">
      <c r="A38" s="18" t="s">
        <v>51</v>
      </c>
      <c r="B38" s="18" t="s">
        <v>280</v>
      </c>
      <c r="C38" s="16" t="s">
        <v>53</v>
      </c>
      <c r="D38" s="19" t="s">
        <v>183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5.75">
      <c r="A39" s="18" t="s">
        <v>159</v>
      </c>
      <c r="B39" s="18" t="s">
        <v>172</v>
      </c>
      <c r="C39" s="18" t="s">
        <v>163</v>
      </c>
      <c r="D39" s="18"/>
      <c r="E39" s="18" t="s">
        <v>165</v>
      </c>
      <c r="F39" s="18" t="s">
        <v>166</v>
      </c>
      <c r="G39" s="18" t="s">
        <v>167</v>
      </c>
      <c r="H39" s="18" t="s">
        <v>164</v>
      </c>
      <c r="I39" s="18" t="s">
        <v>168</v>
      </c>
      <c r="J39" s="18" t="s">
        <v>163</v>
      </c>
      <c r="K39" s="16"/>
      <c r="L39" s="16"/>
      <c r="M39" s="16"/>
      <c r="N39" s="16"/>
    </row>
    <row r="40" spans="1:14" ht="15">
      <c r="A40" s="16"/>
      <c r="B40" s="16"/>
      <c r="C40" s="16"/>
      <c r="D40" s="16"/>
      <c r="E40" s="16">
        <v>0</v>
      </c>
      <c r="F40" s="16">
        <v>0.05</v>
      </c>
      <c r="G40" s="16">
        <f aca="true" t="shared" si="2" ref="G40:G55">E40+(F40-E40)/2</f>
        <v>0.025</v>
      </c>
      <c r="H40" s="16">
        <v>8.5</v>
      </c>
      <c r="I40" s="16"/>
      <c r="J40" s="16"/>
      <c r="K40" s="16"/>
      <c r="L40" s="16"/>
      <c r="M40" s="16"/>
      <c r="N40" s="16"/>
    </row>
    <row r="41" spans="1:14" ht="15">
      <c r="A41" s="16"/>
      <c r="B41" s="16"/>
      <c r="C41" s="16"/>
      <c r="D41" s="16"/>
      <c r="E41" s="16">
        <v>0.05</v>
      </c>
      <c r="F41" s="16">
        <v>0.1</v>
      </c>
      <c r="G41" s="16">
        <f t="shared" si="2"/>
        <v>0.07500000000000001</v>
      </c>
      <c r="H41" s="16">
        <v>5.4</v>
      </c>
      <c r="I41" s="16"/>
      <c r="J41" s="16"/>
      <c r="K41" s="16"/>
      <c r="L41" s="16"/>
      <c r="M41" s="16"/>
      <c r="N41" s="16"/>
    </row>
    <row r="42" spans="1:14" ht="15">
      <c r="A42" s="16"/>
      <c r="B42" s="16"/>
      <c r="C42" s="16"/>
      <c r="D42" s="16"/>
      <c r="E42" s="16">
        <v>0.1</v>
      </c>
      <c r="F42" s="16">
        <v>0.15</v>
      </c>
      <c r="G42" s="16">
        <f t="shared" si="2"/>
        <v>0.125</v>
      </c>
      <c r="H42" s="16">
        <v>6.1</v>
      </c>
      <c r="I42" s="16"/>
      <c r="J42" s="16"/>
      <c r="K42" s="16"/>
      <c r="L42" s="16"/>
      <c r="M42" s="16"/>
      <c r="N42" s="16"/>
    </row>
    <row r="43" spans="1:14" ht="15">
      <c r="A43" s="16"/>
      <c r="B43" s="16"/>
      <c r="C43" s="16"/>
      <c r="D43" s="16"/>
      <c r="E43" s="16">
        <v>0.15</v>
      </c>
      <c r="F43" s="16">
        <v>0.2</v>
      </c>
      <c r="G43" s="16">
        <f t="shared" si="2"/>
        <v>0.175</v>
      </c>
      <c r="H43" s="16">
        <v>5.5</v>
      </c>
      <c r="I43" s="16"/>
      <c r="J43" s="16"/>
      <c r="K43" s="16"/>
      <c r="L43" s="16"/>
      <c r="M43" s="16"/>
      <c r="N43" s="16"/>
    </row>
    <row r="44" spans="1:14" ht="15">
      <c r="A44" s="16"/>
      <c r="B44" s="16"/>
      <c r="C44" s="16"/>
      <c r="D44" s="16"/>
      <c r="E44" s="16">
        <v>0.2</v>
      </c>
      <c r="F44" s="16">
        <v>0.25</v>
      </c>
      <c r="G44" s="16">
        <f t="shared" si="2"/>
        <v>0.225</v>
      </c>
      <c r="H44" s="16">
        <v>5.3</v>
      </c>
      <c r="I44" s="16"/>
      <c r="J44" s="16"/>
      <c r="K44" s="16"/>
      <c r="L44" s="16"/>
      <c r="M44" s="16"/>
      <c r="N44" s="16"/>
    </row>
    <row r="45" spans="1:14" ht="15">
      <c r="A45" s="16"/>
      <c r="B45" s="16"/>
      <c r="C45" s="16"/>
      <c r="D45" s="16"/>
      <c r="E45" s="16">
        <v>0.25</v>
      </c>
      <c r="F45" s="16">
        <v>0.3</v>
      </c>
      <c r="G45" s="16">
        <f t="shared" si="2"/>
        <v>0.275</v>
      </c>
      <c r="H45" s="16">
        <v>4.9</v>
      </c>
      <c r="I45" s="16"/>
      <c r="J45" s="16"/>
      <c r="K45" s="16"/>
      <c r="L45" s="16"/>
      <c r="M45" s="16"/>
      <c r="N45" s="16"/>
    </row>
    <row r="46" spans="1:14" ht="15">
      <c r="A46" s="16"/>
      <c r="B46" s="16"/>
      <c r="C46" s="16"/>
      <c r="D46" s="16"/>
      <c r="E46" s="16">
        <v>0.3</v>
      </c>
      <c r="F46" s="16">
        <v>0.35</v>
      </c>
      <c r="G46" s="16">
        <f t="shared" si="2"/>
        <v>0.32499999999999996</v>
      </c>
      <c r="H46" s="16">
        <v>5.1</v>
      </c>
      <c r="I46" s="16"/>
      <c r="J46" s="16"/>
      <c r="K46" s="16"/>
      <c r="L46" s="16"/>
      <c r="M46" s="16"/>
      <c r="N46" s="16"/>
    </row>
    <row r="47" spans="1:14" ht="15">
      <c r="A47" s="16"/>
      <c r="B47" s="16"/>
      <c r="C47" s="16"/>
      <c r="D47" s="16"/>
      <c r="E47" s="16">
        <v>0.35</v>
      </c>
      <c r="F47" s="16">
        <v>0.4</v>
      </c>
      <c r="G47" s="16">
        <f t="shared" si="2"/>
        <v>0.375</v>
      </c>
      <c r="H47" s="16">
        <v>4.2</v>
      </c>
      <c r="I47" s="16"/>
      <c r="J47" s="16"/>
      <c r="K47" s="16"/>
      <c r="L47" s="16"/>
      <c r="M47" s="16"/>
      <c r="N47" s="16"/>
    </row>
    <row r="48" spans="1:14" ht="15">
      <c r="A48" s="16"/>
      <c r="B48" s="16"/>
      <c r="C48" s="16"/>
      <c r="D48" s="16"/>
      <c r="E48" s="16">
        <v>0.4</v>
      </c>
      <c r="F48" s="16">
        <v>0.45</v>
      </c>
      <c r="G48" s="16">
        <f t="shared" si="2"/>
        <v>0.42500000000000004</v>
      </c>
      <c r="H48" s="16">
        <v>4.4</v>
      </c>
      <c r="I48" s="16"/>
      <c r="J48" s="16"/>
      <c r="K48" s="16"/>
      <c r="L48" s="16"/>
      <c r="M48" s="16"/>
      <c r="N48" s="16"/>
    </row>
    <row r="49" spans="1:14" ht="15">
      <c r="A49" s="16"/>
      <c r="B49" s="16"/>
      <c r="C49" s="16"/>
      <c r="D49" s="16"/>
      <c r="E49" s="16">
        <v>0.45</v>
      </c>
      <c r="F49" s="16">
        <v>0.5</v>
      </c>
      <c r="G49" s="16">
        <f t="shared" si="2"/>
        <v>0.475</v>
      </c>
      <c r="H49" s="16">
        <v>4.8</v>
      </c>
      <c r="I49" s="16"/>
      <c r="J49" s="16"/>
      <c r="K49" s="16"/>
      <c r="L49" s="16"/>
      <c r="M49" s="16"/>
      <c r="N49" s="16"/>
    </row>
    <row r="50" spans="1:14" ht="15">
      <c r="A50" s="16"/>
      <c r="B50" s="16"/>
      <c r="C50" s="16"/>
      <c r="D50" s="16"/>
      <c r="E50" s="16">
        <v>0.5</v>
      </c>
      <c r="F50" s="16">
        <v>0.6</v>
      </c>
      <c r="G50" s="16">
        <f t="shared" si="2"/>
        <v>0.55</v>
      </c>
      <c r="H50" s="16">
        <v>4.9</v>
      </c>
      <c r="I50" s="16"/>
      <c r="J50" s="16"/>
      <c r="K50" s="16"/>
      <c r="L50" s="16"/>
      <c r="M50" s="16"/>
      <c r="N50" s="16"/>
    </row>
    <row r="51" spans="1:14" ht="15">
      <c r="A51" s="16"/>
      <c r="B51" s="16"/>
      <c r="C51" s="16"/>
      <c r="D51" s="16"/>
      <c r="E51" s="16">
        <v>0.6</v>
      </c>
      <c r="F51" s="16">
        <v>0.7</v>
      </c>
      <c r="G51" s="16">
        <f t="shared" si="2"/>
        <v>0.6499999999999999</v>
      </c>
      <c r="H51" s="16">
        <v>4.8</v>
      </c>
      <c r="I51" s="16"/>
      <c r="J51" s="16"/>
      <c r="K51" s="16"/>
      <c r="L51" s="16"/>
      <c r="M51" s="16"/>
      <c r="N51" s="16"/>
    </row>
    <row r="52" spans="1:14" ht="15">
      <c r="A52" s="16"/>
      <c r="B52" s="16"/>
      <c r="C52" s="16"/>
      <c r="D52" s="16"/>
      <c r="E52" s="16">
        <v>0.7</v>
      </c>
      <c r="F52" s="16">
        <v>0.8</v>
      </c>
      <c r="G52" s="16">
        <f t="shared" si="2"/>
        <v>0.75</v>
      </c>
      <c r="H52" s="16">
        <v>5.3</v>
      </c>
      <c r="I52" s="16"/>
      <c r="J52" s="16"/>
      <c r="K52" s="16"/>
      <c r="L52" s="16"/>
      <c r="M52" s="16"/>
      <c r="N52" s="16"/>
    </row>
    <row r="53" spans="1:14" ht="15">
      <c r="A53" s="16"/>
      <c r="B53" s="16"/>
      <c r="C53" s="16"/>
      <c r="D53" s="16"/>
      <c r="E53" s="16">
        <v>0.8</v>
      </c>
      <c r="F53" s="16">
        <v>0.9</v>
      </c>
      <c r="G53" s="16">
        <f t="shared" si="2"/>
        <v>0.8500000000000001</v>
      </c>
      <c r="H53" s="16">
        <v>4.9</v>
      </c>
      <c r="I53" s="16"/>
      <c r="J53" s="16"/>
      <c r="K53" s="16"/>
      <c r="L53" s="16"/>
      <c r="M53" s="16"/>
      <c r="N53" s="16"/>
    </row>
    <row r="54" spans="1:14" ht="15">
      <c r="A54" s="16"/>
      <c r="B54" s="16"/>
      <c r="C54" s="16"/>
      <c r="D54" s="16"/>
      <c r="E54" s="16">
        <v>0.9</v>
      </c>
      <c r="F54" s="16">
        <v>1</v>
      </c>
      <c r="G54" s="16">
        <f t="shared" si="2"/>
        <v>0.95</v>
      </c>
      <c r="H54" s="16">
        <v>5</v>
      </c>
      <c r="I54" s="16"/>
      <c r="J54" s="16"/>
      <c r="K54" s="16"/>
      <c r="L54" s="16"/>
      <c r="M54" s="16"/>
      <c r="N54" s="16"/>
    </row>
    <row r="55" spans="1:14" ht="15">
      <c r="A55" s="16"/>
      <c r="B55" s="16"/>
      <c r="C55" s="16"/>
      <c r="D55" s="16"/>
      <c r="E55" s="16">
        <v>1</v>
      </c>
      <c r="F55" s="16">
        <v>1.1</v>
      </c>
      <c r="G55" s="16">
        <f t="shared" si="2"/>
        <v>1.05</v>
      </c>
      <c r="H55" s="16">
        <v>4.3</v>
      </c>
      <c r="I55" s="16"/>
      <c r="J55" s="16"/>
      <c r="K55" s="16"/>
      <c r="L55" s="16"/>
      <c r="M55" s="16"/>
      <c r="N55" s="16"/>
    </row>
    <row r="56" spans="1:14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5.75">
      <c r="A57" s="18"/>
      <c r="B57" s="18"/>
      <c r="C57" s="16"/>
      <c r="D57" s="16"/>
      <c r="E57" s="18" t="s">
        <v>165</v>
      </c>
      <c r="F57" s="18" t="s">
        <v>166</v>
      </c>
      <c r="G57" s="18" t="s">
        <v>167</v>
      </c>
      <c r="H57" s="18" t="s">
        <v>75</v>
      </c>
      <c r="I57" s="20" t="s">
        <v>70</v>
      </c>
      <c r="J57" s="20" t="s">
        <v>71</v>
      </c>
      <c r="K57" s="20" t="s">
        <v>72</v>
      </c>
      <c r="L57" s="20" t="s">
        <v>73</v>
      </c>
      <c r="M57" s="20" t="s">
        <v>74</v>
      </c>
      <c r="N57" s="16"/>
    </row>
    <row r="58" spans="1:14" s="1" customFormat="1" ht="15.75">
      <c r="A58" s="18"/>
      <c r="B58" s="18"/>
      <c r="C58" s="18"/>
      <c r="D58" s="18"/>
      <c r="E58" s="16">
        <v>0</v>
      </c>
      <c r="F58" s="16">
        <v>0.1</v>
      </c>
      <c r="G58" s="16">
        <v>0.05</v>
      </c>
      <c r="H58" s="16">
        <v>6.55</v>
      </c>
      <c r="I58" s="21">
        <v>0.2783329411764706</v>
      </c>
      <c r="J58" s="21">
        <v>1.9285091262975793</v>
      </c>
      <c r="K58" s="21">
        <v>0.2104295588235296</v>
      </c>
      <c r="L58" s="21">
        <v>0.033393529411764704</v>
      </c>
      <c r="M58" s="21">
        <v>0</v>
      </c>
      <c r="N58" s="18"/>
    </row>
    <row r="59" spans="1:15" ht="15">
      <c r="A59" s="16"/>
      <c r="B59" s="16"/>
      <c r="C59" s="16"/>
      <c r="D59" s="16"/>
      <c r="E59" s="16">
        <v>0.1</v>
      </c>
      <c r="F59" s="16">
        <v>0.2</v>
      </c>
      <c r="G59" s="16">
        <v>0.15</v>
      </c>
      <c r="H59" s="16">
        <v>5.6</v>
      </c>
      <c r="I59" s="21">
        <v>0.07497529411764707</v>
      </c>
      <c r="J59" s="21">
        <v>2.7503193944636672</v>
      </c>
      <c r="K59" s="21">
        <v>0.18015981617647112</v>
      </c>
      <c r="L59" s="21">
        <v>0.01985205882352942</v>
      </c>
      <c r="M59" s="21">
        <v>0</v>
      </c>
      <c r="N59" s="16"/>
      <c r="O59" s="2"/>
    </row>
    <row r="60" spans="1:14" s="1" customFormat="1" ht="15.75">
      <c r="A60" s="18"/>
      <c r="B60" s="18"/>
      <c r="C60" s="18"/>
      <c r="D60" s="18"/>
      <c r="E60" s="16">
        <v>0.2</v>
      </c>
      <c r="F60" s="16">
        <v>0.3</v>
      </c>
      <c r="G60" s="16">
        <v>0.25</v>
      </c>
      <c r="H60" s="16">
        <v>4.65</v>
      </c>
      <c r="I60" s="21">
        <v>0.09043823529411762</v>
      </c>
      <c r="J60" s="21">
        <v>5.518168274221453</v>
      </c>
      <c r="K60" s="21">
        <v>0.2950676470588231</v>
      </c>
      <c r="L60" s="21">
        <v>0.019720588235294125</v>
      </c>
      <c r="M60" s="21">
        <v>0</v>
      </c>
      <c r="N60" s="18"/>
    </row>
    <row r="61" spans="1:14" s="1" customFormat="1" ht="15.75">
      <c r="A61" s="18"/>
      <c r="B61" s="18"/>
      <c r="C61" s="18"/>
      <c r="D61" s="18"/>
      <c r="E61" s="16">
        <v>0.3</v>
      </c>
      <c r="F61" s="16">
        <v>0.4</v>
      </c>
      <c r="G61" s="16">
        <v>0.35</v>
      </c>
      <c r="H61" s="16">
        <v>4.2</v>
      </c>
      <c r="I61" s="21">
        <v>0.1253011764705882</v>
      </c>
      <c r="J61" s="21">
        <v>4.531457370242215</v>
      </c>
      <c r="K61" s="21">
        <v>0.5684130514705884</v>
      </c>
      <c r="L61" s="21">
        <v>0.019589117647058833</v>
      </c>
      <c r="M61" s="21">
        <v>0</v>
      </c>
      <c r="N61" s="18"/>
    </row>
    <row r="62" spans="1:14" ht="15">
      <c r="A62" s="16"/>
      <c r="B62" s="16"/>
      <c r="C62" s="16"/>
      <c r="D62" s="16"/>
      <c r="E62" s="16">
        <v>0.4</v>
      </c>
      <c r="F62" s="16">
        <v>0.5</v>
      </c>
      <c r="G62" s="16">
        <v>0.45</v>
      </c>
      <c r="H62" s="16">
        <v>5.3</v>
      </c>
      <c r="I62" s="21">
        <v>0.0903241176470588</v>
      </c>
      <c r="J62" s="21">
        <v>2.5560466825259516</v>
      </c>
      <c r="K62" s="21">
        <v>0.3662060294117651</v>
      </c>
      <c r="L62" s="21">
        <v>0.019457647058823538</v>
      </c>
      <c r="M62" s="21">
        <v>0</v>
      </c>
      <c r="N62" s="16"/>
    </row>
    <row r="63" spans="1:14" s="1" customFormat="1" ht="15.75">
      <c r="A63" s="18"/>
      <c r="B63" s="18"/>
      <c r="C63" s="18"/>
      <c r="D63" s="18"/>
      <c r="E63" s="16">
        <v>0.5</v>
      </c>
      <c r="F63" s="16">
        <v>0.6</v>
      </c>
      <c r="G63" s="16">
        <v>0.55</v>
      </c>
      <c r="H63" s="16">
        <v>5.1</v>
      </c>
      <c r="I63" s="21">
        <v>0.14458705882352937</v>
      </c>
      <c r="J63" s="21">
        <v>2.9031473875432514</v>
      </c>
      <c r="K63" s="21">
        <v>0.6393565808823533</v>
      </c>
      <c r="L63" s="21">
        <v>0.019326176470588246</v>
      </c>
      <c r="M63" s="21">
        <v>0</v>
      </c>
      <c r="N63" s="18"/>
    </row>
    <row r="64" spans="1:14" s="1" customFormat="1" ht="15.75">
      <c r="A64" s="18"/>
      <c r="B64" s="18"/>
      <c r="C64" s="18"/>
      <c r="D64" s="18"/>
      <c r="E64" s="16">
        <v>0.6</v>
      </c>
      <c r="F64" s="16">
        <v>0.7</v>
      </c>
      <c r="G64" s="16">
        <v>0.65</v>
      </c>
      <c r="H64" s="16">
        <v>4.8</v>
      </c>
      <c r="I64" s="21">
        <v>0.12900999999999999</v>
      </c>
      <c r="J64" s="21">
        <v>6.710801249999999</v>
      </c>
      <c r="K64" s="21">
        <v>0.7143847058823531</v>
      </c>
      <c r="L64" s="21">
        <v>0.01919470588235295</v>
      </c>
      <c r="M64" s="21">
        <v>0</v>
      </c>
      <c r="N64" s="18"/>
    </row>
    <row r="65" spans="1:14" s="1" customFormat="1" ht="15.75">
      <c r="A65" s="18"/>
      <c r="B65" s="16"/>
      <c r="C65" s="18"/>
      <c r="D65" s="18"/>
      <c r="E65" s="16">
        <v>0.7</v>
      </c>
      <c r="F65" s="16">
        <v>0.8</v>
      </c>
      <c r="G65" s="16">
        <v>0.75</v>
      </c>
      <c r="H65" s="16">
        <v>4.6</v>
      </c>
      <c r="I65" s="21">
        <v>0.14835294117647055</v>
      </c>
      <c r="J65" s="21">
        <v>3.548215916955017</v>
      </c>
      <c r="K65" s="21">
        <v>0.9036279044117651</v>
      </c>
      <c r="L65" s="21">
        <v>0.02353323529411764</v>
      </c>
      <c r="M65" s="21">
        <v>0</v>
      </c>
      <c r="N65" s="18"/>
    </row>
    <row r="66" spans="1:14" ht="15.75">
      <c r="A66" s="18"/>
      <c r="B66" s="16"/>
      <c r="C66" s="16"/>
      <c r="D66" s="16"/>
      <c r="E66" s="16">
        <v>0.8</v>
      </c>
      <c r="F66" s="16">
        <v>0.9</v>
      </c>
      <c r="G66" s="16">
        <v>0.85</v>
      </c>
      <c r="H66" s="16">
        <v>4.55</v>
      </c>
      <c r="I66" s="21">
        <v>0.13277588235294122</v>
      </c>
      <c r="J66" s="21">
        <v>2.6099263884083044</v>
      </c>
      <c r="K66" s="21">
        <v>0.7806986764705885</v>
      </c>
      <c r="L66" s="21">
        <v>0.023401764705882348</v>
      </c>
      <c r="M66" s="21">
        <v>0.17255823529411757</v>
      </c>
      <c r="N66" s="16"/>
    </row>
    <row r="67" spans="1:14" ht="15.75">
      <c r="A67" s="18"/>
      <c r="B67" s="16"/>
      <c r="C67" s="16"/>
      <c r="D67" s="16"/>
      <c r="E67" s="16">
        <v>0.9</v>
      </c>
      <c r="F67" s="16">
        <v>1</v>
      </c>
      <c r="G67" s="16">
        <v>0.95</v>
      </c>
      <c r="H67" s="16">
        <v>5</v>
      </c>
      <c r="I67" s="21">
        <v>0.15599882352941177</v>
      </c>
      <c r="J67" s="21">
        <v>3.172104416089966</v>
      </c>
      <c r="K67" s="21">
        <v>0.9742670220588234</v>
      </c>
      <c r="L67" s="21">
        <v>0.023270294117647052</v>
      </c>
      <c r="M67" s="21">
        <v>0</v>
      </c>
      <c r="N67" s="16"/>
    </row>
    <row r="68" spans="1:14" ht="15.75">
      <c r="A68" s="18"/>
      <c r="B68" s="16"/>
      <c r="C68" s="16"/>
      <c r="D68" s="16"/>
      <c r="E68" s="16">
        <v>1</v>
      </c>
      <c r="F68" s="16">
        <v>1.1</v>
      </c>
      <c r="G68" s="16">
        <v>1.05</v>
      </c>
      <c r="H68" s="16">
        <v>5.05</v>
      </c>
      <c r="I68" s="21">
        <v>0.16370176470588235</v>
      </c>
      <c r="J68" s="21">
        <v>3.5674294809688587</v>
      </c>
      <c r="K68" s="21">
        <v>1.0484029411764706</v>
      </c>
      <c r="L68" s="21">
        <v>0.06336882352941177</v>
      </c>
      <c r="M68" s="21">
        <v>0.3475411764705883</v>
      </c>
      <c r="N68" s="16"/>
    </row>
    <row r="69" spans="1:14" ht="15.75">
      <c r="A69" s="18"/>
      <c r="B69" s="16"/>
      <c r="C69" s="16"/>
      <c r="D69" s="16"/>
      <c r="E69" s="16">
        <v>1.1</v>
      </c>
      <c r="F69" s="16">
        <v>1.2</v>
      </c>
      <c r="G69" s="16">
        <v>1.15</v>
      </c>
      <c r="H69" s="16">
        <v>5.15</v>
      </c>
      <c r="I69" s="21">
        <v>0.11320470588235296</v>
      </c>
      <c r="J69" s="21">
        <v>3.420866820934257</v>
      </c>
      <c r="K69" s="21">
        <v>0.7130789338235293</v>
      </c>
      <c r="L69" s="21">
        <v>0.15710735294117645</v>
      </c>
      <c r="M69" s="21">
        <v>0.3571726470588236</v>
      </c>
      <c r="N69" s="16"/>
    </row>
    <row r="70" spans="1:14" ht="15.75">
      <c r="A70" s="18"/>
      <c r="B70" s="16"/>
      <c r="C70" s="16"/>
      <c r="D70" s="16"/>
      <c r="E70" s="16">
        <v>1.2</v>
      </c>
      <c r="F70" s="16">
        <v>1.3</v>
      </c>
      <c r="G70" s="16">
        <v>1.25</v>
      </c>
      <c r="H70" s="16">
        <v>6.8</v>
      </c>
      <c r="I70" s="21">
        <v>0.15194764705882358</v>
      </c>
      <c r="J70" s="21">
        <v>2.682893200692042</v>
      </c>
      <c r="K70" s="21">
        <v>0.5969375000000002</v>
      </c>
      <c r="L70" s="21">
        <v>0.03181588235294118</v>
      </c>
      <c r="M70" s="21">
        <v>0.04162411764705888</v>
      </c>
      <c r="N70" s="16"/>
    </row>
    <row r="71" spans="1:14" ht="15.75">
      <c r="A71" s="18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5.75">
      <c r="A73" s="18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5.75">
      <c r="A74" s="18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5.75">
      <c r="A75" s="18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5.75">
      <c r="A76" s="18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5.75">
      <c r="A77" s="18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5.75">
      <c r="A78" s="18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5.75">
      <c r="A79" s="18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5.75">
      <c r="A80" s="18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5.75">
      <c r="A82" s="18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5.75">
      <c r="A83" s="18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5.75">
      <c r="A84" s="18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5.75">
      <c r="A85" s="18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8"/>
  <sheetViews>
    <sheetView zoomScale="75" zoomScaleNormal="75" workbookViewId="0" topLeftCell="A1">
      <selection activeCell="Q31" sqref="Q31"/>
    </sheetView>
  </sheetViews>
  <sheetFormatPr defaultColWidth="9.00390625" defaultRowHeight="12"/>
  <cols>
    <col min="1" max="1" width="24.125" style="0" customWidth="1"/>
    <col min="2" max="16384" width="11.375" style="0" customWidth="1"/>
  </cols>
  <sheetData>
    <row r="1" spans="1:11" s="2" customFormat="1" ht="15">
      <c r="A1" s="16" t="s">
        <v>179</v>
      </c>
      <c r="B1" s="17">
        <v>35124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6" t="s">
        <v>180</v>
      </c>
      <c r="B2" s="16" t="s">
        <v>281</v>
      </c>
      <c r="C2" s="16"/>
      <c r="D2" s="16"/>
      <c r="E2" s="16"/>
      <c r="F2" s="16"/>
      <c r="G2" s="16"/>
      <c r="H2" s="16"/>
      <c r="I2" s="16"/>
      <c r="J2" s="16"/>
      <c r="K2" s="16"/>
    </row>
    <row r="3" spans="1:11" ht="15">
      <c r="A3" s="16" t="s">
        <v>181</v>
      </c>
      <c r="B3" s="16">
        <v>71.3267</v>
      </c>
      <c r="C3" s="16">
        <v>-156.7025</v>
      </c>
      <c r="D3" s="16"/>
      <c r="E3" s="16"/>
      <c r="F3" s="16"/>
      <c r="G3" s="16"/>
      <c r="H3" s="16"/>
      <c r="I3" s="16"/>
      <c r="J3" s="16"/>
      <c r="K3" s="16"/>
    </row>
    <row r="4" spans="1:11" ht="15">
      <c r="A4" s="16" t="s">
        <v>57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">
      <c r="A5" s="16" t="s">
        <v>58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">
      <c r="A7" s="16" t="s">
        <v>182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5">
      <c r="A8" s="16" t="s">
        <v>183</v>
      </c>
      <c r="B8" s="16" t="s">
        <v>282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75">
      <c r="A10" s="18" t="s">
        <v>51</v>
      </c>
      <c r="B10" s="18" t="s">
        <v>283</v>
      </c>
      <c r="C10" s="16" t="s">
        <v>53</v>
      </c>
      <c r="D10" s="19" t="s">
        <v>284</v>
      </c>
      <c r="E10" s="16"/>
      <c r="F10" s="16"/>
      <c r="G10" s="16"/>
      <c r="H10" s="16"/>
      <c r="I10" s="16"/>
      <c r="J10" s="16"/>
      <c r="K10" s="16"/>
    </row>
    <row r="11" spans="1:11" s="1" customFormat="1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8"/>
    </row>
    <row r="12" spans="1:11" ht="15">
      <c r="A12" s="16"/>
      <c r="B12" s="16"/>
      <c r="C12" s="16"/>
      <c r="D12" s="16"/>
      <c r="E12" s="16">
        <v>0</v>
      </c>
      <c r="F12" s="16">
        <v>0.05</v>
      </c>
      <c r="G12" s="16">
        <f aca="true" t="shared" si="0" ref="G12:G24">E12+(F12-E12)/2</f>
        <v>0.025</v>
      </c>
      <c r="H12" s="16">
        <v>10.3</v>
      </c>
      <c r="I12" s="16"/>
      <c r="J12" s="16"/>
      <c r="K12" s="16"/>
    </row>
    <row r="13" spans="1:11" ht="15">
      <c r="A13" s="16"/>
      <c r="B13" s="16"/>
      <c r="C13" s="16"/>
      <c r="D13" s="16"/>
      <c r="E13" s="16">
        <v>0.05</v>
      </c>
      <c r="F13" s="16">
        <v>0.1</v>
      </c>
      <c r="G13" s="16">
        <f t="shared" si="0"/>
        <v>0.07500000000000001</v>
      </c>
      <c r="H13" s="16">
        <v>4.9</v>
      </c>
      <c r="I13" s="16"/>
      <c r="J13" s="16"/>
      <c r="K13" s="16"/>
    </row>
    <row r="14" spans="1:11" ht="15">
      <c r="A14" s="16"/>
      <c r="B14" s="16"/>
      <c r="C14" s="16"/>
      <c r="D14" s="16"/>
      <c r="E14" s="16">
        <v>0.1</v>
      </c>
      <c r="F14" s="16">
        <v>0.15</v>
      </c>
      <c r="G14" s="16">
        <f t="shared" si="0"/>
        <v>0.125</v>
      </c>
      <c r="H14" s="16">
        <v>5.8</v>
      </c>
      <c r="I14" s="16"/>
      <c r="J14" s="16"/>
      <c r="K14" s="16"/>
    </row>
    <row r="15" spans="1:11" ht="15">
      <c r="A15" s="16"/>
      <c r="B15" s="16"/>
      <c r="C15" s="16"/>
      <c r="D15" s="16"/>
      <c r="E15" s="16">
        <v>0.15</v>
      </c>
      <c r="F15" s="16">
        <v>0.2</v>
      </c>
      <c r="G15" s="16">
        <f t="shared" si="0"/>
        <v>0.175</v>
      </c>
      <c r="H15" s="16">
        <v>5.8</v>
      </c>
      <c r="I15" s="16"/>
      <c r="J15" s="16"/>
      <c r="K15" s="16"/>
    </row>
    <row r="16" spans="1:11" ht="15">
      <c r="A16" s="16"/>
      <c r="B16" s="16"/>
      <c r="C16" s="16"/>
      <c r="D16" s="16"/>
      <c r="E16" s="16">
        <v>0.2</v>
      </c>
      <c r="F16" s="16">
        <v>0.25</v>
      </c>
      <c r="G16" s="16">
        <f t="shared" si="0"/>
        <v>0.225</v>
      </c>
      <c r="H16" s="16">
        <v>5.2</v>
      </c>
      <c r="I16" s="16"/>
      <c r="J16" s="16"/>
      <c r="K16" s="16"/>
    </row>
    <row r="17" spans="1:11" ht="15">
      <c r="A17" s="16"/>
      <c r="B17" s="16"/>
      <c r="C17" s="16"/>
      <c r="D17" s="16"/>
      <c r="E17" s="16">
        <v>0.25</v>
      </c>
      <c r="F17" s="16">
        <v>0.3</v>
      </c>
      <c r="G17" s="16">
        <f t="shared" si="0"/>
        <v>0.275</v>
      </c>
      <c r="H17" s="16">
        <v>4.6</v>
      </c>
      <c r="I17" s="16"/>
      <c r="J17" s="16"/>
      <c r="K17" s="16"/>
    </row>
    <row r="18" spans="1:11" ht="15">
      <c r="A18" s="16"/>
      <c r="B18" s="16"/>
      <c r="C18" s="16"/>
      <c r="D18" s="16"/>
      <c r="E18" s="16">
        <v>0.3</v>
      </c>
      <c r="F18" s="16">
        <v>0.35</v>
      </c>
      <c r="G18" s="16">
        <f t="shared" si="0"/>
        <v>0.32499999999999996</v>
      </c>
      <c r="H18" s="16">
        <v>5.8</v>
      </c>
      <c r="I18" s="16"/>
      <c r="J18" s="16"/>
      <c r="K18" s="16"/>
    </row>
    <row r="19" spans="1:11" ht="15">
      <c r="A19" s="16"/>
      <c r="B19" s="16"/>
      <c r="C19" s="16"/>
      <c r="D19" s="16"/>
      <c r="E19" s="16">
        <v>0.35</v>
      </c>
      <c r="F19" s="16">
        <v>0.4</v>
      </c>
      <c r="G19" s="16">
        <f t="shared" si="0"/>
        <v>0.375</v>
      </c>
      <c r="H19" s="16">
        <v>5.3</v>
      </c>
      <c r="I19" s="16"/>
      <c r="J19" s="16"/>
      <c r="K19" s="16"/>
    </row>
    <row r="20" spans="1:11" ht="15">
      <c r="A20" s="16"/>
      <c r="B20" s="16"/>
      <c r="C20" s="16"/>
      <c r="D20" s="16"/>
      <c r="E20" s="16">
        <v>0.4</v>
      </c>
      <c r="F20" s="16">
        <v>0.45</v>
      </c>
      <c r="G20" s="16">
        <f t="shared" si="0"/>
        <v>0.42500000000000004</v>
      </c>
      <c r="H20" s="16">
        <v>5.1</v>
      </c>
      <c r="I20" s="16"/>
      <c r="J20" s="16"/>
      <c r="K20" s="16"/>
    </row>
    <row r="21" spans="1:11" ht="15">
      <c r="A21" s="16"/>
      <c r="B21" s="16"/>
      <c r="C21" s="16"/>
      <c r="D21" s="16"/>
      <c r="E21" s="16">
        <v>0.45</v>
      </c>
      <c r="F21" s="16">
        <v>0.5</v>
      </c>
      <c r="G21" s="16">
        <f t="shared" si="0"/>
        <v>0.475</v>
      </c>
      <c r="H21" s="16">
        <v>5.3</v>
      </c>
      <c r="I21" s="16"/>
      <c r="J21" s="16"/>
      <c r="K21" s="16"/>
    </row>
    <row r="22" spans="1:11" ht="15">
      <c r="A22" s="16"/>
      <c r="B22" s="16"/>
      <c r="C22" s="16"/>
      <c r="D22" s="16"/>
      <c r="E22" s="16">
        <v>0.5</v>
      </c>
      <c r="F22" s="16">
        <v>0.6</v>
      </c>
      <c r="G22" s="16">
        <f t="shared" si="0"/>
        <v>0.55</v>
      </c>
      <c r="H22" s="16">
        <v>6.1</v>
      </c>
      <c r="I22" s="16"/>
      <c r="J22" s="16"/>
      <c r="K22" s="16"/>
    </row>
    <row r="23" spans="1:11" ht="15">
      <c r="A23" s="16"/>
      <c r="B23" s="16"/>
      <c r="C23" s="16"/>
      <c r="D23" s="16"/>
      <c r="E23" s="16">
        <v>0.6</v>
      </c>
      <c r="F23" s="16">
        <v>0.7</v>
      </c>
      <c r="G23" s="16">
        <f t="shared" si="0"/>
        <v>0.6499999999999999</v>
      </c>
      <c r="H23" s="16">
        <v>6.1</v>
      </c>
      <c r="I23" s="16"/>
      <c r="J23" s="16"/>
      <c r="K23" s="16"/>
    </row>
    <row r="24" spans="1:11" ht="15">
      <c r="A24" s="16"/>
      <c r="B24" s="16"/>
      <c r="C24" s="16"/>
      <c r="D24" s="16"/>
      <c r="E24" s="16">
        <v>0.7</v>
      </c>
      <c r="F24" s="16">
        <v>0.8</v>
      </c>
      <c r="G24" s="16">
        <f t="shared" si="0"/>
        <v>0.75</v>
      </c>
      <c r="H24" s="16">
        <v>5.9</v>
      </c>
      <c r="I24" s="16"/>
      <c r="J24" s="16"/>
      <c r="K24" s="16"/>
    </row>
    <row r="25" spans="1:11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8" t="s">
        <v>51</v>
      </c>
      <c r="B26" s="18" t="s">
        <v>285</v>
      </c>
      <c r="C26" s="16" t="s">
        <v>53</v>
      </c>
      <c r="D26" s="19" t="s">
        <v>286</v>
      </c>
      <c r="E26" s="16"/>
      <c r="F26" s="16"/>
      <c r="G26" s="16"/>
      <c r="H26" s="16"/>
      <c r="I26" s="16"/>
      <c r="J26" s="16"/>
      <c r="K26" s="16"/>
    </row>
    <row r="27" spans="1:11" ht="15.75">
      <c r="A27" s="18" t="s">
        <v>159</v>
      </c>
      <c r="B27" s="18" t="s">
        <v>172</v>
      </c>
      <c r="C27" s="18" t="s">
        <v>163</v>
      </c>
      <c r="D27" s="18"/>
      <c r="E27" s="18" t="s">
        <v>165</v>
      </c>
      <c r="F27" s="18" t="s">
        <v>166</v>
      </c>
      <c r="G27" s="18" t="s">
        <v>167</v>
      </c>
      <c r="H27" s="18" t="s">
        <v>164</v>
      </c>
      <c r="I27" s="18" t="s">
        <v>168</v>
      </c>
      <c r="J27" s="18" t="s">
        <v>163</v>
      </c>
      <c r="K27" s="16"/>
    </row>
    <row r="28" spans="1:11" ht="15">
      <c r="A28" s="16"/>
      <c r="B28" s="16"/>
      <c r="C28" s="16"/>
      <c r="D28" s="16"/>
      <c r="E28" s="16">
        <v>0</v>
      </c>
      <c r="F28" s="16">
        <v>0.05</v>
      </c>
      <c r="G28" s="16">
        <f aca="true" t="shared" si="1" ref="G28:G40">E28+(F28-E28)/2</f>
        <v>0.025</v>
      </c>
      <c r="H28" s="16">
        <v>8.2</v>
      </c>
      <c r="I28" s="16"/>
      <c r="J28" s="16"/>
      <c r="K28" s="16"/>
    </row>
    <row r="29" spans="1:11" ht="15">
      <c r="A29" s="16"/>
      <c r="B29" s="16"/>
      <c r="C29" s="16"/>
      <c r="D29" s="16"/>
      <c r="E29" s="16">
        <v>0.05</v>
      </c>
      <c r="F29" s="16">
        <v>0.1</v>
      </c>
      <c r="G29" s="16">
        <f t="shared" si="1"/>
        <v>0.07500000000000001</v>
      </c>
      <c r="H29" s="16">
        <v>4.7</v>
      </c>
      <c r="I29" s="16"/>
      <c r="J29" s="16"/>
      <c r="K29" s="16"/>
    </row>
    <row r="30" spans="1:11" ht="15">
      <c r="A30" s="16"/>
      <c r="B30" s="16"/>
      <c r="C30" s="16"/>
      <c r="D30" s="16"/>
      <c r="E30" s="16">
        <v>0.1</v>
      </c>
      <c r="F30" s="16">
        <v>0.15</v>
      </c>
      <c r="G30" s="16">
        <f t="shared" si="1"/>
        <v>0.125</v>
      </c>
      <c r="H30" s="16">
        <v>5.7</v>
      </c>
      <c r="I30" s="16"/>
      <c r="J30" s="16"/>
      <c r="K30" s="16"/>
    </row>
    <row r="31" spans="1:11" ht="15">
      <c r="A31" s="16"/>
      <c r="B31" s="16"/>
      <c r="C31" s="16"/>
      <c r="D31" s="16"/>
      <c r="E31" s="16">
        <v>0.15</v>
      </c>
      <c r="F31" s="16">
        <v>0.2</v>
      </c>
      <c r="G31" s="16">
        <f t="shared" si="1"/>
        <v>0.175</v>
      </c>
      <c r="H31" s="16">
        <v>5.1</v>
      </c>
      <c r="I31" s="16"/>
      <c r="J31" s="16"/>
      <c r="K31" s="16"/>
    </row>
    <row r="32" spans="1:11" ht="15">
      <c r="A32" s="16"/>
      <c r="B32" s="16"/>
      <c r="C32" s="16"/>
      <c r="D32" s="16"/>
      <c r="E32" s="16">
        <v>0.2</v>
      </c>
      <c r="F32" s="16">
        <v>0.25</v>
      </c>
      <c r="G32" s="16">
        <f t="shared" si="1"/>
        <v>0.225</v>
      </c>
      <c r="H32" s="16">
        <v>5</v>
      </c>
      <c r="I32" s="16"/>
      <c r="J32" s="16"/>
      <c r="K32" s="16"/>
    </row>
    <row r="33" spans="1:11" ht="15">
      <c r="A33" s="16"/>
      <c r="B33" s="16"/>
      <c r="C33" s="16"/>
      <c r="D33" s="16"/>
      <c r="E33" s="16">
        <v>0.25</v>
      </c>
      <c r="F33" s="16">
        <v>0.3</v>
      </c>
      <c r="G33" s="16">
        <f t="shared" si="1"/>
        <v>0.275</v>
      </c>
      <c r="H33" s="16">
        <v>5.1</v>
      </c>
      <c r="I33" s="16"/>
      <c r="J33" s="16"/>
      <c r="K33" s="16"/>
    </row>
    <row r="34" spans="1:11" ht="15">
      <c r="A34" s="16"/>
      <c r="B34" s="16"/>
      <c r="C34" s="16"/>
      <c r="D34" s="16"/>
      <c r="E34" s="16">
        <v>0.3</v>
      </c>
      <c r="F34" s="16">
        <v>0.35</v>
      </c>
      <c r="G34" s="16">
        <f t="shared" si="1"/>
        <v>0.32499999999999996</v>
      </c>
      <c r="H34" s="16">
        <v>4.9</v>
      </c>
      <c r="I34" s="16"/>
      <c r="J34" s="16"/>
      <c r="K34" s="16"/>
    </row>
    <row r="35" spans="1:11" ht="15">
      <c r="A35" s="16"/>
      <c r="B35" s="16"/>
      <c r="C35" s="16"/>
      <c r="D35" s="16"/>
      <c r="E35" s="16">
        <v>0.35</v>
      </c>
      <c r="F35" s="16">
        <v>0.4</v>
      </c>
      <c r="G35" s="16">
        <f t="shared" si="1"/>
        <v>0.375</v>
      </c>
      <c r="H35" s="16">
        <v>4.4</v>
      </c>
      <c r="I35" s="16"/>
      <c r="J35" s="16"/>
      <c r="K35" s="16"/>
    </row>
    <row r="36" spans="1:11" ht="15">
      <c r="A36" s="16"/>
      <c r="B36" s="16"/>
      <c r="C36" s="16"/>
      <c r="D36" s="16"/>
      <c r="E36" s="16">
        <v>0.4</v>
      </c>
      <c r="F36" s="16">
        <v>0.45</v>
      </c>
      <c r="G36" s="16">
        <f t="shared" si="1"/>
        <v>0.42500000000000004</v>
      </c>
      <c r="H36" s="16">
        <v>5.2</v>
      </c>
      <c r="I36" s="16"/>
      <c r="J36" s="16"/>
      <c r="K36" s="16"/>
    </row>
    <row r="37" spans="1:11" ht="15">
      <c r="A37" s="16"/>
      <c r="B37" s="16"/>
      <c r="C37" s="16"/>
      <c r="D37" s="16"/>
      <c r="E37" s="16">
        <v>0.45</v>
      </c>
      <c r="F37" s="16">
        <v>0.5</v>
      </c>
      <c r="G37" s="16">
        <f t="shared" si="1"/>
        <v>0.475</v>
      </c>
      <c r="H37" s="16">
        <v>5.5</v>
      </c>
      <c r="I37" s="16"/>
      <c r="J37" s="16"/>
      <c r="K37" s="16"/>
    </row>
    <row r="38" spans="1:11" ht="15">
      <c r="A38" s="16"/>
      <c r="B38" s="16"/>
      <c r="C38" s="16"/>
      <c r="D38" s="16"/>
      <c r="E38" s="16">
        <v>0.5</v>
      </c>
      <c r="F38" s="16">
        <v>0.6</v>
      </c>
      <c r="G38" s="16">
        <f t="shared" si="1"/>
        <v>0.55</v>
      </c>
      <c r="H38" s="16">
        <v>5.8</v>
      </c>
      <c r="I38" s="16"/>
      <c r="J38" s="16"/>
      <c r="K38" s="16"/>
    </row>
    <row r="39" spans="1:11" ht="15">
      <c r="A39" s="16"/>
      <c r="B39" s="16"/>
      <c r="C39" s="16"/>
      <c r="D39" s="16"/>
      <c r="E39" s="16">
        <v>0.6</v>
      </c>
      <c r="F39" s="16">
        <v>0.7</v>
      </c>
      <c r="G39" s="16">
        <f t="shared" si="1"/>
        <v>0.6499999999999999</v>
      </c>
      <c r="H39" s="16">
        <v>5.7</v>
      </c>
      <c r="I39" s="16"/>
      <c r="J39" s="16"/>
      <c r="K39" s="16"/>
    </row>
    <row r="40" spans="1:11" ht="15">
      <c r="A40" s="16"/>
      <c r="B40" s="16"/>
      <c r="C40" s="16"/>
      <c r="D40" s="16"/>
      <c r="E40" s="16">
        <v>0.7</v>
      </c>
      <c r="F40" s="16">
        <v>0.8</v>
      </c>
      <c r="G40" s="16">
        <f t="shared" si="1"/>
        <v>0.75</v>
      </c>
      <c r="H40" s="16">
        <v>6</v>
      </c>
      <c r="I40" s="16"/>
      <c r="J40" s="16"/>
      <c r="K40" s="16"/>
    </row>
    <row r="41" spans="1:11" ht="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s="1" customFormat="1" ht="15.75">
      <c r="A43" s="18" t="s">
        <v>13</v>
      </c>
      <c r="B43" s="18" t="s">
        <v>12</v>
      </c>
      <c r="C43" s="18" t="s">
        <v>5</v>
      </c>
      <c r="D43" s="18"/>
      <c r="E43" s="18"/>
      <c r="F43" s="18"/>
      <c r="G43" s="18"/>
      <c r="H43" s="18"/>
      <c r="I43" s="18"/>
      <c r="J43" s="18"/>
      <c r="K43" s="18"/>
    </row>
    <row r="44" spans="1:15" ht="15">
      <c r="A44" s="16" t="s">
        <v>11</v>
      </c>
      <c r="B44" s="16">
        <v>0.3823975477478774</v>
      </c>
      <c r="C44" s="16">
        <v>-2.4532824103585655</v>
      </c>
      <c r="D44" s="16"/>
      <c r="E44" s="16"/>
      <c r="F44" s="16"/>
      <c r="G44" s="16"/>
      <c r="H44" s="16"/>
      <c r="I44" s="16"/>
      <c r="J44" s="16"/>
      <c r="K44" s="16"/>
      <c r="O44" s="2"/>
    </row>
    <row r="45" spans="1:11" s="1" customFormat="1" ht="15.75">
      <c r="A45" s="16" t="s">
        <v>11</v>
      </c>
      <c r="B45" s="16">
        <v>9.584452723413907</v>
      </c>
      <c r="C45" s="16">
        <v>-2.3638489442231077</v>
      </c>
      <c r="D45" s="18"/>
      <c r="E45" s="18"/>
      <c r="F45" s="18"/>
      <c r="G45" s="18"/>
      <c r="H45" s="18"/>
      <c r="I45" s="18"/>
      <c r="J45" s="18"/>
      <c r="K45" s="18"/>
    </row>
    <row r="46" spans="1:11" s="1" customFormat="1" ht="15.75">
      <c r="A46" s="16" t="s">
        <v>15</v>
      </c>
      <c r="B46" s="16">
        <v>-33.285283659514484</v>
      </c>
      <c r="C46" s="16">
        <v>-4.107801533864541</v>
      </c>
      <c r="D46" s="18"/>
      <c r="E46" s="18"/>
      <c r="F46" s="18"/>
      <c r="G46" s="18"/>
      <c r="H46" s="18"/>
      <c r="I46" s="18"/>
      <c r="J46" s="18"/>
      <c r="K46" s="18"/>
    </row>
    <row r="47" spans="1:11" s="1" customFormat="1" ht="15.75">
      <c r="A47" s="16" t="s">
        <v>15</v>
      </c>
      <c r="B47" s="16">
        <v>-34.387020985617056</v>
      </c>
      <c r="C47" s="16">
        <v>-4.198228705179282</v>
      </c>
      <c r="D47" s="18"/>
      <c r="E47" s="18"/>
      <c r="F47" s="18"/>
      <c r="G47" s="18"/>
      <c r="H47" s="18"/>
      <c r="I47" s="18"/>
      <c r="J47" s="18"/>
      <c r="K47" s="18"/>
    </row>
    <row r="48" spans="1:11" s="1" customFormat="1" ht="15.75">
      <c r="A48" s="16" t="s">
        <v>16</v>
      </c>
      <c r="B48" s="16">
        <v>-23.553924074511073</v>
      </c>
      <c r="C48" s="16">
        <v>-3.073354442231076</v>
      </c>
      <c r="D48" s="18"/>
      <c r="E48" s="18"/>
      <c r="F48" s="18"/>
      <c r="G48" s="18"/>
      <c r="H48" s="18"/>
      <c r="I48" s="18"/>
      <c r="J48" s="18"/>
      <c r="K48" s="18"/>
    </row>
    <row r="49" spans="1:11" ht="15">
      <c r="A49" s="16" t="s">
        <v>16</v>
      </c>
      <c r="B49" s="16">
        <v>-24.785046922895745</v>
      </c>
      <c r="C49" s="16">
        <v>-3.1190648804780876</v>
      </c>
      <c r="D49" s="16"/>
      <c r="E49" s="16"/>
      <c r="F49" s="16"/>
      <c r="G49" s="16"/>
      <c r="H49" s="16"/>
      <c r="I49" s="16"/>
      <c r="J49" s="16"/>
      <c r="K49" s="16"/>
    </row>
    <row r="50" spans="1:11" ht="15.75">
      <c r="A50" s="18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8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ht="12">
      <c r="A52" s="1"/>
    </row>
    <row r="53" ht="12">
      <c r="A53" s="1"/>
    </row>
    <row r="54" ht="12">
      <c r="A54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  <row r="61" ht="12">
      <c r="A61" s="1"/>
    </row>
    <row r="62" ht="12">
      <c r="A62" s="1"/>
    </row>
    <row r="63" ht="12">
      <c r="A63" s="1"/>
    </row>
    <row r="65" ht="12">
      <c r="A65" s="1"/>
    </row>
    <row r="66" ht="12">
      <c r="A66" s="1"/>
    </row>
    <row r="67" ht="12">
      <c r="A67" s="1"/>
    </row>
    <row r="68" ht="12">
      <c r="A68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2"/>
  <sheetViews>
    <sheetView zoomScale="75" zoomScaleNormal="75" workbookViewId="0" topLeftCell="A1">
      <selection activeCell="M8" sqref="M8"/>
    </sheetView>
  </sheetViews>
  <sheetFormatPr defaultColWidth="9.00390625" defaultRowHeight="12"/>
  <cols>
    <col min="1" max="1" width="20.625" style="0" customWidth="1"/>
    <col min="2" max="16384" width="11.375" style="0" customWidth="1"/>
  </cols>
  <sheetData>
    <row r="1" spans="1:12" s="2" customFormat="1" ht="15">
      <c r="A1" s="16" t="s">
        <v>179</v>
      </c>
      <c r="B1" s="17">
        <v>35180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6" t="s">
        <v>180</v>
      </c>
      <c r="B2" s="16" t="s">
        <v>200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16" t="s">
        <v>181</v>
      </c>
      <c r="B3" s="16">
        <v>71.3267</v>
      </c>
      <c r="C3" s="16">
        <v>-156.7025</v>
      </c>
      <c r="D3" s="16"/>
      <c r="E3" s="16"/>
      <c r="F3" s="16"/>
      <c r="G3" s="16"/>
      <c r="H3" s="16"/>
      <c r="I3" s="16"/>
      <c r="J3" s="16"/>
      <c r="K3" s="16"/>
      <c r="L3" s="16"/>
    </row>
    <row r="4" spans="1:12" ht="15">
      <c r="A4" s="16" t="s">
        <v>57</v>
      </c>
      <c r="B4" s="16">
        <v>0.05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">
      <c r="A5" s="16" t="s">
        <v>58</v>
      </c>
      <c r="B5" s="16">
        <v>0.095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">
      <c r="A7" s="16" t="s">
        <v>182</v>
      </c>
      <c r="B7" s="16">
        <v>-8.8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s="16" t="s">
        <v>183</v>
      </c>
      <c r="B8" s="16" t="s">
        <v>201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5.75">
      <c r="A10" s="18" t="s">
        <v>51</v>
      </c>
      <c r="B10" s="18" t="s">
        <v>202</v>
      </c>
      <c r="C10" s="16" t="s">
        <v>53</v>
      </c>
      <c r="D10" s="19" t="s">
        <v>183</v>
      </c>
      <c r="E10" s="16"/>
      <c r="F10" s="16"/>
      <c r="G10" s="16"/>
      <c r="H10" s="16"/>
      <c r="I10" s="16"/>
      <c r="J10" s="16"/>
      <c r="K10" s="16"/>
      <c r="L10" s="16"/>
    </row>
    <row r="11" spans="1:12" s="1" customFormat="1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9</v>
      </c>
      <c r="K11" s="18" t="s">
        <v>163</v>
      </c>
      <c r="L11" s="18"/>
    </row>
    <row r="12" spans="1:12" ht="15">
      <c r="A12" s="16">
        <v>0.05</v>
      </c>
      <c r="B12" s="16">
        <v>-8.3</v>
      </c>
      <c r="C12" s="16"/>
      <c r="D12" s="16"/>
      <c r="E12" s="16">
        <v>0</v>
      </c>
      <c r="F12" s="16">
        <v>0.05</v>
      </c>
      <c r="G12" s="16">
        <f aca="true" t="shared" si="0" ref="G12:G43">E12+(F12-E12)/2</f>
        <v>0.025</v>
      </c>
      <c r="H12" s="16">
        <v>7.3</v>
      </c>
      <c r="I12" s="16">
        <v>-0.37249125780019543</v>
      </c>
      <c r="J12" s="16">
        <v>3.297268735465338</v>
      </c>
      <c r="K12" s="16"/>
      <c r="L12" s="16"/>
    </row>
    <row r="13" spans="1:12" ht="15">
      <c r="A13" s="16">
        <v>0.15</v>
      </c>
      <c r="B13" s="16">
        <v>-8.8</v>
      </c>
      <c r="C13" s="16"/>
      <c r="D13" s="16"/>
      <c r="E13" s="16">
        <v>0.05</v>
      </c>
      <c r="F13" s="16">
        <v>0.1</v>
      </c>
      <c r="G13" s="16">
        <f t="shared" si="0"/>
        <v>0.07500000000000001</v>
      </c>
      <c r="H13" s="16">
        <v>4.6</v>
      </c>
      <c r="I13" s="16">
        <v>-0.44310199565382086</v>
      </c>
      <c r="J13" s="16">
        <v>4.6137578297087085</v>
      </c>
      <c r="K13" s="16"/>
      <c r="L13" s="16"/>
    </row>
    <row r="14" spans="1:12" ht="15">
      <c r="A14" s="16">
        <v>0.25</v>
      </c>
      <c r="B14" s="16">
        <v>-8.9</v>
      </c>
      <c r="C14" s="16"/>
      <c r="D14" s="16"/>
      <c r="E14" s="16">
        <v>0.1</v>
      </c>
      <c r="F14" s="16">
        <v>0.15</v>
      </c>
      <c r="G14" s="16">
        <f t="shared" si="0"/>
        <v>0.125</v>
      </c>
      <c r="H14" s="16">
        <v>6.9</v>
      </c>
      <c r="I14" s="16">
        <v>-0.6758190753404175</v>
      </c>
      <c r="J14" s="16">
        <v>1.1099343708064695</v>
      </c>
      <c r="K14" s="16"/>
      <c r="L14" s="16"/>
    </row>
    <row r="15" spans="1:12" ht="15">
      <c r="A15" s="16">
        <v>0.35</v>
      </c>
      <c r="B15" s="16">
        <v>-8.8</v>
      </c>
      <c r="C15" s="16"/>
      <c r="D15" s="16"/>
      <c r="E15" s="16">
        <v>0.15</v>
      </c>
      <c r="F15" s="16">
        <v>0.2</v>
      </c>
      <c r="G15" s="16">
        <f t="shared" si="0"/>
        <v>0.175</v>
      </c>
      <c r="H15" s="16">
        <v>5.8</v>
      </c>
      <c r="I15" s="16">
        <v>-0.03137177774676525</v>
      </c>
      <c r="J15" s="16">
        <v>2.737147599094482</v>
      </c>
      <c r="K15" s="16"/>
      <c r="L15" s="16"/>
    </row>
    <row r="16" spans="1:12" ht="15">
      <c r="A16" s="16">
        <v>0.45</v>
      </c>
      <c r="B16" s="16">
        <v>-8.5</v>
      </c>
      <c r="C16" s="16"/>
      <c r="D16" s="16"/>
      <c r="E16" s="16">
        <v>0.2</v>
      </c>
      <c r="F16" s="16">
        <v>0.25</v>
      </c>
      <c r="G16" s="16">
        <f t="shared" si="0"/>
        <v>0.225</v>
      </c>
      <c r="H16" s="16">
        <v>5.2</v>
      </c>
      <c r="I16" s="16">
        <v>-0.03037726031220722</v>
      </c>
      <c r="J16" s="16">
        <v>6.39224464957141</v>
      </c>
      <c r="K16" s="16"/>
      <c r="L16" s="16"/>
    </row>
    <row r="17" spans="1:12" ht="15">
      <c r="A17" s="16">
        <v>0.55</v>
      </c>
      <c r="B17" s="16">
        <v>-8.2</v>
      </c>
      <c r="C17" s="16"/>
      <c r="D17" s="16"/>
      <c r="E17" s="16">
        <v>0.25</v>
      </c>
      <c r="F17" s="16">
        <v>0.3</v>
      </c>
      <c r="G17" s="16">
        <f t="shared" si="0"/>
        <v>0.275</v>
      </c>
      <c r="H17" s="16">
        <v>5.4</v>
      </c>
      <c r="I17" s="16"/>
      <c r="J17" s="16"/>
      <c r="K17" s="16"/>
      <c r="L17" s="16"/>
    </row>
    <row r="18" spans="1:12" ht="15">
      <c r="A18" s="16">
        <v>0.65</v>
      </c>
      <c r="B18" s="16">
        <v>-7.8</v>
      </c>
      <c r="C18" s="16"/>
      <c r="D18" s="16"/>
      <c r="E18" s="16">
        <v>0.3</v>
      </c>
      <c r="F18" s="16">
        <v>0.35</v>
      </c>
      <c r="G18" s="16">
        <f t="shared" si="0"/>
        <v>0.32499999999999996</v>
      </c>
      <c r="H18" s="16">
        <v>5.3</v>
      </c>
      <c r="I18" s="16">
        <v>0.14664684303913567</v>
      </c>
      <c r="J18" s="16">
        <v>7.5983449067201265</v>
      </c>
      <c r="K18" s="16"/>
      <c r="L18" s="16"/>
    </row>
    <row r="19" spans="1:12" ht="15">
      <c r="A19" s="16">
        <v>0.75</v>
      </c>
      <c r="B19" s="16">
        <v>-7.5</v>
      </c>
      <c r="C19" s="16"/>
      <c r="D19" s="16"/>
      <c r="E19" s="16">
        <v>0.35</v>
      </c>
      <c r="F19" s="16">
        <v>0.4</v>
      </c>
      <c r="G19" s="16">
        <f t="shared" si="0"/>
        <v>0.375</v>
      </c>
      <c r="H19" s="16">
        <v>4.5</v>
      </c>
      <c r="I19" s="16"/>
      <c r="J19" s="16"/>
      <c r="K19" s="16"/>
      <c r="L19" s="16"/>
    </row>
    <row r="20" spans="1:12" ht="15">
      <c r="A20" s="16">
        <v>5</v>
      </c>
      <c r="B20" s="16">
        <v>-7.1</v>
      </c>
      <c r="C20" s="16"/>
      <c r="D20" s="16"/>
      <c r="E20" s="16">
        <v>0.4</v>
      </c>
      <c r="F20" s="16">
        <v>0.45</v>
      </c>
      <c r="G20" s="16">
        <f t="shared" si="0"/>
        <v>0.42500000000000004</v>
      </c>
      <c r="H20" s="16">
        <v>4.9</v>
      </c>
      <c r="I20" s="16">
        <v>0.38234747502940647</v>
      </c>
      <c r="J20" s="16">
        <v>6.187820877173558</v>
      </c>
      <c r="K20" s="16"/>
      <c r="L20" s="16"/>
    </row>
    <row r="21" spans="1:12" ht="15">
      <c r="A21" s="16">
        <v>0.95</v>
      </c>
      <c r="B21" s="16">
        <v>-6.4</v>
      </c>
      <c r="C21" s="16"/>
      <c r="D21" s="16"/>
      <c r="E21" s="16">
        <v>0.45</v>
      </c>
      <c r="F21" s="16">
        <v>0.5</v>
      </c>
      <c r="G21" s="16">
        <f t="shared" si="0"/>
        <v>0.475</v>
      </c>
      <c r="H21" s="16">
        <v>4.9</v>
      </c>
      <c r="I21" s="16">
        <v>-0.022421120835742436</v>
      </c>
      <c r="J21" s="16">
        <v>6.359536845988032</v>
      </c>
      <c r="K21" s="16"/>
      <c r="L21" s="16"/>
    </row>
    <row r="22" spans="1:12" ht="15">
      <c r="A22" s="16">
        <v>1.05</v>
      </c>
      <c r="B22" s="16">
        <v>-5.4</v>
      </c>
      <c r="C22" s="16" t="s">
        <v>203</v>
      </c>
      <c r="D22" s="16"/>
      <c r="E22" s="16">
        <v>0.5</v>
      </c>
      <c r="F22" s="16">
        <v>0.55</v>
      </c>
      <c r="G22" s="16">
        <f t="shared" si="0"/>
        <v>0.525</v>
      </c>
      <c r="H22" s="16">
        <v>5.4</v>
      </c>
      <c r="I22" s="16">
        <v>-0.8210186207859009</v>
      </c>
      <c r="J22" s="16">
        <v>-0.2760588060524496</v>
      </c>
      <c r="K22" s="16"/>
      <c r="L22" s="16"/>
    </row>
    <row r="23" spans="1:12" ht="15">
      <c r="A23" s="16">
        <v>1.15</v>
      </c>
      <c r="B23" s="16">
        <v>-4.9</v>
      </c>
      <c r="C23" s="16"/>
      <c r="D23" s="16"/>
      <c r="E23" s="16">
        <v>0.55</v>
      </c>
      <c r="F23" s="16">
        <v>0.6</v>
      </c>
      <c r="G23" s="16">
        <f t="shared" si="0"/>
        <v>0.575</v>
      </c>
      <c r="H23" s="16">
        <v>5.6</v>
      </c>
      <c r="I23" s="16"/>
      <c r="J23" s="16"/>
      <c r="K23" s="16"/>
      <c r="L23" s="16"/>
    </row>
    <row r="24" spans="1:12" ht="15">
      <c r="A24" s="16">
        <v>1.25</v>
      </c>
      <c r="B24" s="16">
        <v>-4.4</v>
      </c>
      <c r="C24" s="16"/>
      <c r="D24" s="16"/>
      <c r="E24" s="16">
        <v>0.6</v>
      </c>
      <c r="F24" s="16">
        <v>0.65</v>
      </c>
      <c r="G24" s="16">
        <f t="shared" si="0"/>
        <v>0.625</v>
      </c>
      <c r="H24" s="16">
        <v>5.1</v>
      </c>
      <c r="I24" s="16">
        <v>-0.5226633904184692</v>
      </c>
      <c r="J24" s="16">
        <v>1.3552428976838908</v>
      </c>
      <c r="K24" s="16"/>
      <c r="L24" s="16"/>
    </row>
    <row r="25" spans="1:12" ht="15">
      <c r="A25" s="16">
        <v>1.35</v>
      </c>
      <c r="B25" s="16">
        <v>-4.1</v>
      </c>
      <c r="C25" s="16"/>
      <c r="D25" s="16"/>
      <c r="E25" s="16">
        <v>0.65</v>
      </c>
      <c r="F25" s="16">
        <v>0.7</v>
      </c>
      <c r="G25" s="16">
        <f t="shared" si="0"/>
        <v>0.675</v>
      </c>
      <c r="H25" s="16">
        <v>5.7</v>
      </c>
      <c r="I25" s="16"/>
      <c r="J25" s="16"/>
      <c r="K25" s="16"/>
      <c r="L25" s="16"/>
    </row>
    <row r="26" spans="1:12" ht="15">
      <c r="A26" s="16">
        <v>1.45</v>
      </c>
      <c r="B26" s="16">
        <v>-3.5</v>
      </c>
      <c r="C26" s="16"/>
      <c r="D26" s="16"/>
      <c r="E26" s="16">
        <v>0.7</v>
      </c>
      <c r="F26" s="16">
        <v>0.75</v>
      </c>
      <c r="G26" s="16">
        <f t="shared" si="0"/>
        <v>0.725</v>
      </c>
      <c r="H26" s="16">
        <v>5.9</v>
      </c>
      <c r="I26" s="16">
        <v>0.31571480691401355</v>
      </c>
      <c r="J26" s="16">
        <v>8.182996895778633</v>
      </c>
      <c r="K26" s="16"/>
      <c r="L26" s="16"/>
    </row>
    <row r="27" spans="1:12" ht="15">
      <c r="A27" s="16">
        <v>1.55</v>
      </c>
      <c r="B27" s="16">
        <v>-2.6</v>
      </c>
      <c r="C27" s="16"/>
      <c r="D27" s="16"/>
      <c r="E27" s="16">
        <v>0.75</v>
      </c>
      <c r="F27" s="16">
        <v>0.8</v>
      </c>
      <c r="G27" s="16">
        <f t="shared" si="0"/>
        <v>0.775</v>
      </c>
      <c r="H27" s="16">
        <v>5.4</v>
      </c>
      <c r="I27" s="16"/>
      <c r="J27" s="16"/>
      <c r="K27" s="16"/>
      <c r="L27" s="16"/>
    </row>
    <row r="28" spans="1:12" ht="15">
      <c r="A28" s="16"/>
      <c r="B28" s="16"/>
      <c r="C28" s="16"/>
      <c r="D28" s="16"/>
      <c r="E28" s="16">
        <v>0.8</v>
      </c>
      <c r="F28" s="16">
        <v>0.85</v>
      </c>
      <c r="G28" s="16">
        <f t="shared" si="0"/>
        <v>0.825</v>
      </c>
      <c r="H28" s="16">
        <v>4.4</v>
      </c>
      <c r="I28" s="16">
        <v>-0.28895179329731463</v>
      </c>
      <c r="J28" s="16">
        <v>4.094521447817888</v>
      </c>
      <c r="K28" s="16"/>
      <c r="L28" s="16"/>
    </row>
    <row r="29" spans="1:12" ht="15">
      <c r="A29" s="16"/>
      <c r="B29" s="16"/>
      <c r="C29" s="16"/>
      <c r="D29" s="16"/>
      <c r="E29" s="16">
        <v>0.85</v>
      </c>
      <c r="F29" s="16">
        <v>0.9</v>
      </c>
      <c r="G29" s="16">
        <f t="shared" si="0"/>
        <v>0.875</v>
      </c>
      <c r="H29" s="16">
        <v>4.6</v>
      </c>
      <c r="I29" s="16"/>
      <c r="J29" s="16"/>
      <c r="K29" s="16"/>
      <c r="L29" s="16"/>
    </row>
    <row r="30" spans="1:12" ht="15">
      <c r="A30" s="16"/>
      <c r="B30" s="16"/>
      <c r="C30" s="16"/>
      <c r="D30" s="16"/>
      <c r="E30" s="16">
        <v>0.9</v>
      </c>
      <c r="F30" s="16">
        <v>0.95</v>
      </c>
      <c r="G30" s="16">
        <f t="shared" si="0"/>
        <v>0.925</v>
      </c>
      <c r="H30" s="16">
        <v>6.1</v>
      </c>
      <c r="I30" s="16">
        <v>-0.6927258717279053</v>
      </c>
      <c r="J30" s="16">
        <v>0.8564488930328555</v>
      </c>
      <c r="K30" s="16"/>
      <c r="L30" s="16"/>
    </row>
    <row r="31" spans="1:12" ht="15">
      <c r="A31" s="16"/>
      <c r="B31" s="16"/>
      <c r="C31" s="16"/>
      <c r="D31" s="16"/>
      <c r="E31" s="16">
        <v>0.95</v>
      </c>
      <c r="F31" s="16">
        <v>1</v>
      </c>
      <c r="G31" s="16">
        <f t="shared" si="0"/>
        <v>0.975</v>
      </c>
      <c r="H31" s="16">
        <v>5.2</v>
      </c>
      <c r="I31" s="16"/>
      <c r="J31" s="16"/>
      <c r="K31" s="16"/>
      <c r="L31" s="16"/>
    </row>
    <row r="32" spans="1:12" ht="15">
      <c r="A32" s="16"/>
      <c r="B32" s="16"/>
      <c r="C32" s="16"/>
      <c r="D32" s="16"/>
      <c r="E32" s="16">
        <v>1</v>
      </c>
      <c r="F32" s="16">
        <v>1.05</v>
      </c>
      <c r="G32" s="16">
        <f t="shared" si="0"/>
        <v>1.025</v>
      </c>
      <c r="H32" s="16">
        <v>5.9</v>
      </c>
      <c r="I32" s="16">
        <v>-0.04529502183057865</v>
      </c>
      <c r="J32" s="16">
        <v>6.375890747779954</v>
      </c>
      <c r="K32" s="16"/>
      <c r="L32" s="16"/>
    </row>
    <row r="33" spans="1:12" ht="15">
      <c r="A33" s="16"/>
      <c r="B33" s="16"/>
      <c r="C33" s="16"/>
      <c r="D33" s="16"/>
      <c r="E33" s="16">
        <v>1.05</v>
      </c>
      <c r="F33" s="16">
        <v>1.1</v>
      </c>
      <c r="G33" s="16">
        <f t="shared" si="0"/>
        <v>1.0750000000000002</v>
      </c>
      <c r="H33" s="16">
        <v>5.8</v>
      </c>
      <c r="I33" s="16"/>
      <c r="J33" s="16"/>
      <c r="K33" s="16"/>
      <c r="L33" s="16"/>
    </row>
    <row r="34" spans="1:12" ht="15">
      <c r="A34" s="16"/>
      <c r="B34" s="16"/>
      <c r="C34" s="16"/>
      <c r="D34" s="16"/>
      <c r="E34" s="16">
        <v>1.1</v>
      </c>
      <c r="F34" s="16">
        <v>1.15</v>
      </c>
      <c r="G34" s="16">
        <f t="shared" si="0"/>
        <v>1.125</v>
      </c>
      <c r="H34" s="16">
        <v>5.8</v>
      </c>
      <c r="I34" s="16">
        <v>0.035260890368627784</v>
      </c>
      <c r="J34" s="16">
        <v>5.231117622350592</v>
      </c>
      <c r="K34" s="16"/>
      <c r="L34" s="16"/>
    </row>
    <row r="35" spans="1:12" ht="15">
      <c r="A35" s="16"/>
      <c r="B35" s="16"/>
      <c r="C35" s="16"/>
      <c r="D35" s="16"/>
      <c r="E35" s="16">
        <v>1.15</v>
      </c>
      <c r="F35" s="16">
        <v>1.2</v>
      </c>
      <c r="G35" s="16">
        <f t="shared" si="0"/>
        <v>1.1749999999999998</v>
      </c>
      <c r="H35" s="16">
        <v>5.6</v>
      </c>
      <c r="I35" s="16">
        <v>0.6250097290615844</v>
      </c>
      <c r="J35" s="16">
        <v>5.333329508549982</v>
      </c>
      <c r="K35" s="16"/>
      <c r="L35" s="16"/>
    </row>
    <row r="36" spans="1:12" ht="15">
      <c r="A36" s="16"/>
      <c r="B36" s="16"/>
      <c r="C36" s="16"/>
      <c r="D36" s="16"/>
      <c r="E36" s="16">
        <v>1.2</v>
      </c>
      <c r="F36" s="16">
        <v>1.25</v>
      </c>
      <c r="G36" s="16">
        <f t="shared" si="0"/>
        <v>1.225</v>
      </c>
      <c r="H36" s="16">
        <v>5.6</v>
      </c>
      <c r="I36" s="16">
        <v>-0.6340493430889772</v>
      </c>
      <c r="J36" s="16">
        <v>0.5211939063001001</v>
      </c>
      <c r="K36" s="16"/>
      <c r="L36" s="16"/>
    </row>
    <row r="37" spans="1:12" ht="15">
      <c r="A37" s="16"/>
      <c r="B37" s="16"/>
      <c r="C37" s="16"/>
      <c r="D37" s="16"/>
      <c r="E37" s="16">
        <v>1.25</v>
      </c>
      <c r="F37" s="16">
        <v>1.3</v>
      </c>
      <c r="G37" s="16">
        <f t="shared" si="0"/>
        <v>1.275</v>
      </c>
      <c r="H37" s="16">
        <v>5.6</v>
      </c>
      <c r="I37" s="16"/>
      <c r="J37" s="16"/>
      <c r="K37" s="16"/>
      <c r="L37" s="16"/>
    </row>
    <row r="38" spans="1:12" ht="15">
      <c r="A38" s="16"/>
      <c r="B38" s="16"/>
      <c r="C38" s="16"/>
      <c r="D38" s="16"/>
      <c r="E38" s="16">
        <v>1.3</v>
      </c>
      <c r="F38" s="16">
        <v>1.35</v>
      </c>
      <c r="G38" s="16">
        <f t="shared" si="0"/>
        <v>1.3250000000000002</v>
      </c>
      <c r="H38" s="16">
        <v>6</v>
      </c>
      <c r="I38" s="16">
        <v>-0.9622400964931519</v>
      </c>
      <c r="J38" s="16">
        <v>-0.930214877726038</v>
      </c>
      <c r="K38" s="16"/>
      <c r="L38" s="16"/>
    </row>
    <row r="39" spans="1:12" ht="15">
      <c r="A39" s="16"/>
      <c r="B39" s="16"/>
      <c r="C39" s="16"/>
      <c r="D39" s="16"/>
      <c r="E39" s="16">
        <v>1.35</v>
      </c>
      <c r="F39" s="16">
        <v>1.4</v>
      </c>
      <c r="G39" s="16">
        <f t="shared" si="0"/>
        <v>1.375</v>
      </c>
      <c r="H39" s="16">
        <v>6.9</v>
      </c>
      <c r="I39" s="16"/>
      <c r="J39" s="16"/>
      <c r="K39" s="16"/>
      <c r="L39" s="16"/>
    </row>
    <row r="40" spans="1:12" ht="15">
      <c r="A40" s="16"/>
      <c r="B40" s="16"/>
      <c r="C40" s="16"/>
      <c r="D40" s="16"/>
      <c r="E40" s="16">
        <v>1.4</v>
      </c>
      <c r="F40" s="16">
        <v>1.45</v>
      </c>
      <c r="G40" s="16">
        <f t="shared" si="0"/>
        <v>1.4249999999999998</v>
      </c>
      <c r="H40" s="16">
        <v>6.1</v>
      </c>
      <c r="I40" s="16">
        <v>-0.519679838114795</v>
      </c>
      <c r="J40" s="16">
        <v>3.1868798983702193</v>
      </c>
      <c r="K40" s="16"/>
      <c r="L40" s="16"/>
    </row>
    <row r="41" spans="1:12" ht="15">
      <c r="A41" s="16"/>
      <c r="B41" s="16"/>
      <c r="C41" s="16"/>
      <c r="D41" s="16"/>
      <c r="E41" s="16">
        <v>1.45</v>
      </c>
      <c r="F41" s="16">
        <v>1.5</v>
      </c>
      <c r="G41" s="16">
        <f t="shared" si="0"/>
        <v>1.475</v>
      </c>
      <c r="H41" s="16">
        <v>5.7</v>
      </c>
      <c r="I41" s="16">
        <v>-0.3913870890567995</v>
      </c>
      <c r="J41" s="16">
        <v>6.048812711942927</v>
      </c>
      <c r="K41" s="16"/>
      <c r="L41" s="16"/>
    </row>
    <row r="42" spans="1:12" ht="15">
      <c r="A42" s="16"/>
      <c r="B42" s="16"/>
      <c r="C42" s="16"/>
      <c r="D42" s="16"/>
      <c r="E42" s="16">
        <v>1.5</v>
      </c>
      <c r="F42" s="16">
        <v>1.55</v>
      </c>
      <c r="G42" s="16">
        <f t="shared" si="0"/>
        <v>1.525</v>
      </c>
      <c r="H42" s="16">
        <v>6.1</v>
      </c>
      <c r="I42" s="16">
        <v>-0.24817657848043218</v>
      </c>
      <c r="J42" s="16">
        <v>7.765972400086271</v>
      </c>
      <c r="K42" s="16"/>
      <c r="L42" s="16"/>
    </row>
    <row r="43" spans="1:12" ht="15">
      <c r="A43" s="16"/>
      <c r="B43" s="16"/>
      <c r="C43" s="16"/>
      <c r="D43" s="16"/>
      <c r="E43" s="16">
        <v>1.55</v>
      </c>
      <c r="F43" s="16">
        <v>1.62</v>
      </c>
      <c r="G43" s="16">
        <f t="shared" si="0"/>
        <v>1.585</v>
      </c>
      <c r="H43" s="16">
        <v>8.5</v>
      </c>
      <c r="I43" s="16">
        <v>-0.3555844614127076</v>
      </c>
      <c r="J43" s="16">
        <v>5.778973332377391</v>
      </c>
      <c r="K43" s="16"/>
      <c r="L43" s="16"/>
    </row>
    <row r="44" spans="1:12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5.75">
      <c r="A45" s="18" t="s">
        <v>17</v>
      </c>
      <c r="B45" s="18"/>
      <c r="C45" s="16"/>
      <c r="D45" s="18" t="s">
        <v>183</v>
      </c>
      <c r="E45" s="16" t="s">
        <v>18</v>
      </c>
      <c r="F45" s="16"/>
      <c r="G45" s="16"/>
      <c r="H45" s="16"/>
      <c r="I45" s="16"/>
      <c r="J45" s="16"/>
      <c r="K45" s="16"/>
      <c r="L45" s="16"/>
    </row>
    <row r="46" spans="1:12" s="1" customFormat="1" ht="15.75">
      <c r="A46" s="18" t="s">
        <v>165</v>
      </c>
      <c r="B46" s="18" t="s">
        <v>166</v>
      </c>
      <c r="C46" s="18" t="s">
        <v>167</v>
      </c>
      <c r="D46" s="18" t="s">
        <v>178</v>
      </c>
      <c r="E46" s="18" t="s">
        <v>169</v>
      </c>
      <c r="F46" s="18" t="s">
        <v>175</v>
      </c>
      <c r="G46" s="18" t="s">
        <v>170</v>
      </c>
      <c r="H46" s="18" t="s">
        <v>168</v>
      </c>
      <c r="I46" s="18" t="s">
        <v>9</v>
      </c>
      <c r="J46" s="18"/>
      <c r="K46" s="18"/>
      <c r="L46" s="18"/>
    </row>
    <row r="47" spans="1:12" s="1" customFormat="1" ht="15.75">
      <c r="A47" s="16">
        <v>0</v>
      </c>
      <c r="B47" s="16">
        <v>0.28</v>
      </c>
      <c r="C47" s="16">
        <f>A47+(B47-A47)/2</f>
        <v>0.14</v>
      </c>
      <c r="D47" s="18"/>
      <c r="E47" s="18"/>
      <c r="F47" s="18"/>
      <c r="G47" s="18"/>
      <c r="H47" s="16">
        <v>-3.0127384262948205</v>
      </c>
      <c r="I47" s="16">
        <v>-27.623686866305498</v>
      </c>
      <c r="J47" s="18"/>
      <c r="K47" s="18"/>
      <c r="L47" s="18"/>
    </row>
    <row r="48" spans="1:12" s="1" customFormat="1" ht="15.75">
      <c r="A48" s="16">
        <v>0</v>
      </c>
      <c r="B48" s="16">
        <v>0.52</v>
      </c>
      <c r="C48" s="16">
        <f>A48+(B48-A48)/2</f>
        <v>0.26</v>
      </c>
      <c r="D48" s="18"/>
      <c r="E48" s="18"/>
      <c r="F48" s="18"/>
      <c r="G48" s="18"/>
      <c r="H48" s="16">
        <v>-2.812009980079681</v>
      </c>
      <c r="I48" s="16">
        <v>-23.663705729781128</v>
      </c>
      <c r="J48" s="18"/>
      <c r="K48" s="18"/>
      <c r="L48" s="18"/>
    </row>
    <row r="49" spans="1:12" s="1" customFormat="1" ht="15.75">
      <c r="A49" s="16">
        <v>0</v>
      </c>
      <c r="B49" s="16">
        <v>1.01</v>
      </c>
      <c r="C49" s="16">
        <f>A49+(B49-A49)/2</f>
        <v>0.505</v>
      </c>
      <c r="D49" s="18"/>
      <c r="E49" s="18"/>
      <c r="F49" s="18"/>
      <c r="G49" s="18"/>
      <c r="H49" s="16">
        <v>-2.84977077689243</v>
      </c>
      <c r="I49" s="16">
        <v>-23.071668946003456</v>
      </c>
      <c r="J49" s="18"/>
      <c r="K49" s="18"/>
      <c r="L49" s="18"/>
    </row>
    <row r="50" spans="1:15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O50" s="2"/>
    </row>
    <row r="51" spans="1:12" ht="15.75">
      <c r="A51" s="18" t="s">
        <v>17</v>
      </c>
      <c r="B51" s="18"/>
      <c r="C51" s="16"/>
      <c r="D51" s="18" t="s">
        <v>183</v>
      </c>
      <c r="E51" s="16" t="s">
        <v>19</v>
      </c>
      <c r="F51" s="16"/>
      <c r="G51" s="16"/>
      <c r="H51" s="16"/>
      <c r="I51" s="16"/>
      <c r="J51" s="16"/>
      <c r="K51" s="16"/>
      <c r="L51" s="16"/>
    </row>
    <row r="52" spans="1:12" s="1" customFormat="1" ht="15.75">
      <c r="A52" s="18" t="s">
        <v>165</v>
      </c>
      <c r="B52" s="18" t="s">
        <v>166</v>
      </c>
      <c r="C52" s="18" t="s">
        <v>167</v>
      </c>
      <c r="D52" s="18" t="s">
        <v>178</v>
      </c>
      <c r="E52" s="18" t="s">
        <v>169</v>
      </c>
      <c r="F52" s="18" t="s">
        <v>175</v>
      </c>
      <c r="G52" s="18" t="s">
        <v>170</v>
      </c>
      <c r="H52" s="18" t="s">
        <v>168</v>
      </c>
      <c r="I52" s="18" t="s">
        <v>9</v>
      </c>
      <c r="J52" s="18"/>
      <c r="K52" s="18"/>
      <c r="L52" s="18"/>
    </row>
    <row r="53" spans="1:12" s="1" customFormat="1" ht="15.75">
      <c r="A53" s="16">
        <v>1</v>
      </c>
      <c r="B53" s="16">
        <v>1.05</v>
      </c>
      <c r="C53" s="16">
        <f>A53+(B53-A53)/2</f>
        <v>1.025</v>
      </c>
      <c r="D53" s="18"/>
      <c r="E53" s="18"/>
      <c r="F53" s="18"/>
      <c r="G53" s="18"/>
      <c r="H53" s="16">
        <v>-3.3963086254980075</v>
      </c>
      <c r="I53" s="16">
        <v>-28.952829049752566</v>
      </c>
      <c r="J53" s="18"/>
      <c r="K53" s="18"/>
      <c r="L53" s="18"/>
    </row>
    <row r="54" spans="1:12" s="1" customFormat="1" ht="15.75">
      <c r="A54" s="16">
        <v>1.35</v>
      </c>
      <c r="B54" s="16">
        <v>1.4</v>
      </c>
      <c r="C54" s="16">
        <f>A54+(B54-A54)/2</f>
        <v>1.375</v>
      </c>
      <c r="D54" s="18"/>
      <c r="E54" s="18"/>
      <c r="F54" s="18"/>
      <c r="G54" s="18"/>
      <c r="H54" s="16">
        <v>-2.4026034462151395</v>
      </c>
      <c r="I54" s="16">
        <v>-22.397295920773907</v>
      </c>
      <c r="J54" s="18"/>
      <c r="K54" s="18"/>
      <c r="L54" s="18"/>
    </row>
    <row r="55" spans="1:12" s="1" customFormat="1" ht="15.75">
      <c r="A55" s="16">
        <v>1.5</v>
      </c>
      <c r="B55" s="16">
        <v>1.55</v>
      </c>
      <c r="C55" s="16">
        <f>A55+(B55-A55)/2</f>
        <v>1.525</v>
      </c>
      <c r="D55" s="18"/>
      <c r="E55" s="18"/>
      <c r="F55" s="18"/>
      <c r="G55" s="18"/>
      <c r="H55" s="16">
        <v>-3.3466233665338647</v>
      </c>
      <c r="I55" s="18"/>
      <c r="J55" s="18"/>
      <c r="K55" s="18"/>
      <c r="L55" s="18"/>
    </row>
    <row r="56" spans="1:15" ht="15">
      <c r="A56" s="16">
        <v>1.65</v>
      </c>
      <c r="B56" s="16">
        <v>1.7</v>
      </c>
      <c r="C56" s="16">
        <f>A56+(B56-A56)/2</f>
        <v>1.6749999999999998</v>
      </c>
      <c r="D56" s="16"/>
      <c r="E56" s="16"/>
      <c r="F56" s="16"/>
      <c r="G56" s="16"/>
      <c r="H56" s="16">
        <v>-3.4201575498007966</v>
      </c>
      <c r="I56" s="16">
        <v>-29.02732374440008</v>
      </c>
      <c r="J56" s="16"/>
      <c r="K56" s="16"/>
      <c r="L56" s="16"/>
      <c r="O56" s="2"/>
    </row>
    <row r="57" spans="1:12" s="1" customFormat="1" ht="15.75">
      <c r="A57" s="16">
        <v>1.75</v>
      </c>
      <c r="B57" s="16">
        <v>1.8</v>
      </c>
      <c r="C57" s="16">
        <f>A57+(B57-A57)/2</f>
        <v>1.775</v>
      </c>
      <c r="D57" s="18"/>
      <c r="E57" s="18"/>
      <c r="F57" s="18"/>
      <c r="G57" s="18"/>
      <c r="H57" s="16">
        <v>-2.150202330677291</v>
      </c>
      <c r="I57" s="16">
        <v>-19.405745814666723</v>
      </c>
      <c r="J57" s="18"/>
      <c r="K57" s="18"/>
      <c r="L57" s="18"/>
    </row>
    <row r="58" spans="1:15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O58" s="2"/>
    </row>
    <row r="59" spans="1:12" s="1" customFormat="1" ht="15.75">
      <c r="A59" s="18" t="s">
        <v>171</v>
      </c>
      <c r="B59" s="18"/>
      <c r="C59" s="18"/>
      <c r="D59" s="18"/>
      <c r="E59" s="18"/>
      <c r="F59" s="18"/>
      <c r="G59" s="18"/>
      <c r="H59" s="18"/>
      <c r="I59" s="18"/>
      <c r="J59" s="16"/>
      <c r="K59" s="18"/>
      <c r="L59" s="16"/>
    </row>
    <row r="60" spans="1:12" s="1" customFormat="1" ht="15.75">
      <c r="A60" s="18" t="s">
        <v>165</v>
      </c>
      <c r="B60" s="18" t="s">
        <v>166</v>
      </c>
      <c r="C60" s="18" t="s">
        <v>167</v>
      </c>
      <c r="D60" s="18" t="s">
        <v>172</v>
      </c>
      <c r="E60" s="18" t="s">
        <v>173</v>
      </c>
      <c r="F60" s="18" t="s">
        <v>175</v>
      </c>
      <c r="G60" s="18" t="s">
        <v>168</v>
      </c>
      <c r="H60" s="18" t="s">
        <v>174</v>
      </c>
      <c r="I60" s="18" t="s">
        <v>163</v>
      </c>
      <c r="J60" s="16"/>
      <c r="K60" s="18"/>
      <c r="L60" s="16"/>
    </row>
    <row r="61" spans="1:12" s="2" customFormat="1" ht="15">
      <c r="A61" s="16">
        <v>0</v>
      </c>
      <c r="B61" s="16">
        <v>0.06</v>
      </c>
      <c r="C61" s="16">
        <f>A61+(B61-A61)/2</f>
        <v>0.03</v>
      </c>
      <c r="D61" s="16"/>
      <c r="E61" s="16">
        <v>392</v>
      </c>
      <c r="F61" s="16">
        <v>0.2</v>
      </c>
      <c r="G61" s="16">
        <v>-24.24821810756972</v>
      </c>
      <c r="H61" s="16"/>
      <c r="I61" s="16" t="s">
        <v>205</v>
      </c>
      <c r="J61" s="16"/>
      <c r="K61" s="16"/>
      <c r="L61" s="16"/>
    </row>
    <row r="62" spans="1:12" ht="15.75">
      <c r="A62" s="16">
        <v>0.06</v>
      </c>
      <c r="B62" s="16">
        <v>0.12</v>
      </c>
      <c r="C62" s="16">
        <f>A62+(B62-A62)/2</f>
        <v>0.09</v>
      </c>
      <c r="D62" s="16"/>
      <c r="E62" s="16">
        <v>340</v>
      </c>
      <c r="F62" s="16">
        <v>0.2</v>
      </c>
      <c r="G62" s="16">
        <v>-25.22801141434263</v>
      </c>
      <c r="H62" s="16"/>
      <c r="I62" s="16" t="s">
        <v>205</v>
      </c>
      <c r="J62" s="18"/>
      <c r="K62" s="16"/>
      <c r="L62" s="16"/>
    </row>
    <row r="63" spans="1:12" ht="15.75">
      <c r="A63" s="16">
        <v>0.12</v>
      </c>
      <c r="B63" s="16">
        <v>0.19</v>
      </c>
      <c r="C63" s="16">
        <f>A63+(B63-A63)/2</f>
        <v>0.155</v>
      </c>
      <c r="D63" s="16"/>
      <c r="E63" s="16">
        <v>1369</v>
      </c>
      <c r="F63" s="16">
        <v>0.7</v>
      </c>
      <c r="G63" s="16">
        <v>-20.668892051792827</v>
      </c>
      <c r="H63" s="16"/>
      <c r="I63" s="16" t="s">
        <v>204</v>
      </c>
      <c r="J63" s="18"/>
      <c r="K63" s="16"/>
      <c r="L63" s="16"/>
    </row>
    <row r="64" spans="1:12" ht="15.75">
      <c r="A64" s="16"/>
      <c r="B64" s="16"/>
      <c r="C64" s="16"/>
      <c r="D64" s="16"/>
      <c r="E64" s="16"/>
      <c r="F64" s="16"/>
      <c r="G64" s="16"/>
      <c r="H64" s="16"/>
      <c r="I64" s="18"/>
      <c r="J64" s="18"/>
      <c r="K64" s="16"/>
      <c r="L64" s="16"/>
    </row>
    <row r="65" spans="9:10" s="1" customFormat="1" ht="12">
      <c r="I65"/>
      <c r="J65"/>
    </row>
    <row r="66" spans="9:10" s="1" customFormat="1" ht="12">
      <c r="I66"/>
      <c r="J66"/>
    </row>
    <row r="67" spans="2:10" s="1" customFormat="1" ht="12">
      <c r="B67" s="2"/>
      <c r="I67"/>
      <c r="J67"/>
    </row>
    <row r="68" ht="12">
      <c r="A68" s="1"/>
    </row>
    <row r="69" ht="12">
      <c r="A69" s="1"/>
    </row>
    <row r="70" ht="12">
      <c r="A70" s="1"/>
    </row>
    <row r="71" ht="12">
      <c r="A71" s="1"/>
    </row>
    <row r="72" ht="12">
      <c r="A72" s="1"/>
    </row>
    <row r="73" ht="12">
      <c r="A73" s="1"/>
    </row>
    <row r="74" ht="12">
      <c r="A74" s="1"/>
    </row>
    <row r="75" ht="12">
      <c r="A75" s="1"/>
    </row>
    <row r="76" ht="12">
      <c r="A76" s="1"/>
    </row>
    <row r="77" ht="12">
      <c r="A77" s="1"/>
    </row>
    <row r="78" ht="12">
      <c r="A78" s="1"/>
    </row>
    <row r="79" ht="12">
      <c r="A79" s="1"/>
    </row>
    <row r="81" ht="12">
      <c r="A81" s="1"/>
    </row>
    <row r="82" ht="12">
      <c r="A82" s="1"/>
    </row>
  </sheetData>
  <printOptions/>
  <pageMargins left="0.75" right="0.75" top="1" bottom="1" header="0.5" footer="0.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2"/>
  <sheetViews>
    <sheetView zoomScale="75" zoomScaleNormal="75" workbookViewId="0" topLeftCell="A1">
      <selection activeCell="V38" sqref="V38"/>
    </sheetView>
  </sheetViews>
  <sheetFormatPr defaultColWidth="9.00390625" defaultRowHeight="12"/>
  <cols>
    <col min="1" max="1" width="20.75390625" style="0" customWidth="1"/>
    <col min="2" max="16384" width="11.375" style="0" customWidth="1"/>
  </cols>
  <sheetData>
    <row r="1" spans="1:14" s="2" customFormat="1" ht="15">
      <c r="A1" s="16" t="s">
        <v>179</v>
      </c>
      <c r="B1" s="17">
        <v>35192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16" t="s">
        <v>180</v>
      </c>
      <c r="B2" s="16" t="s">
        <v>206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">
      <c r="A3" s="16" t="s">
        <v>181</v>
      </c>
      <c r="B3" s="16">
        <v>71.3267</v>
      </c>
      <c r="C3" s="16">
        <v>-156.7025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>
      <c r="A4" s="16" t="s">
        <v>57</v>
      </c>
      <c r="B4" s="16">
        <v>0.15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">
      <c r="A5" s="16" t="s">
        <v>58</v>
      </c>
      <c r="B5" s="16">
        <v>0.12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">
      <c r="A6" s="16" t="s">
        <v>213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>
      <c r="A7" s="16" t="s">
        <v>182</v>
      </c>
      <c r="B7" s="16">
        <v>-12.5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">
      <c r="A8" s="16" t="s">
        <v>183</v>
      </c>
      <c r="B8" s="16" t="s">
        <v>20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.75">
      <c r="A10" s="18" t="s">
        <v>51</v>
      </c>
      <c r="B10" s="18" t="s">
        <v>142</v>
      </c>
      <c r="C10" s="16" t="s">
        <v>53</v>
      </c>
      <c r="D10" s="19" t="s">
        <v>183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1" customFormat="1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  <c r="K11" s="18"/>
      <c r="L11" s="18"/>
      <c r="M11" s="18"/>
      <c r="N11" s="18"/>
    </row>
    <row r="12" spans="1:14" ht="15">
      <c r="A12" s="16">
        <v>0.05</v>
      </c>
      <c r="B12" s="16">
        <v>-6.6</v>
      </c>
      <c r="C12" s="16"/>
      <c r="D12" s="16"/>
      <c r="E12" s="16">
        <v>0</v>
      </c>
      <c r="F12" s="16">
        <v>0.05</v>
      </c>
      <c r="G12" s="16">
        <f aca="true" t="shared" si="0" ref="G12:G42">E12+(F12-E12)/2</f>
        <v>0.025</v>
      </c>
      <c r="H12" s="16">
        <v>8.1</v>
      </c>
      <c r="I12" s="16"/>
      <c r="J12" s="16"/>
      <c r="K12" s="16"/>
      <c r="L12" s="16"/>
      <c r="M12" s="16"/>
      <c r="N12" s="16"/>
    </row>
    <row r="13" spans="1:14" ht="15">
      <c r="A13" s="16">
        <v>0.15</v>
      </c>
      <c r="B13" s="16">
        <v>-6.4</v>
      </c>
      <c r="C13" s="16"/>
      <c r="D13" s="16"/>
      <c r="E13" s="16">
        <v>0.05</v>
      </c>
      <c r="F13" s="16">
        <v>0.1</v>
      </c>
      <c r="G13" s="16">
        <f t="shared" si="0"/>
        <v>0.07500000000000001</v>
      </c>
      <c r="H13" s="16">
        <v>5.8</v>
      </c>
      <c r="I13" s="16"/>
      <c r="J13" s="16"/>
      <c r="K13" s="16"/>
      <c r="L13" s="16"/>
      <c r="M13" s="16"/>
      <c r="N13" s="16"/>
    </row>
    <row r="14" spans="1:14" ht="15">
      <c r="A14" s="16">
        <v>0.25</v>
      </c>
      <c r="B14" s="16">
        <v>-6.3</v>
      </c>
      <c r="C14" s="16"/>
      <c r="D14" s="16"/>
      <c r="E14" s="16">
        <v>0.1</v>
      </c>
      <c r="F14" s="16">
        <v>0.15</v>
      </c>
      <c r="G14" s="16">
        <f t="shared" si="0"/>
        <v>0.125</v>
      </c>
      <c r="H14" s="16">
        <v>5.3</v>
      </c>
      <c r="I14" s="16"/>
      <c r="J14" s="16"/>
      <c r="K14" s="16"/>
      <c r="L14" s="16"/>
      <c r="M14" s="16"/>
      <c r="N14" s="16"/>
    </row>
    <row r="15" spans="1:14" ht="15">
      <c r="A15" s="16">
        <v>0.4</v>
      </c>
      <c r="B15" s="16">
        <v>-5.3</v>
      </c>
      <c r="C15" s="16"/>
      <c r="D15" s="16"/>
      <c r="E15" s="16">
        <v>0.15</v>
      </c>
      <c r="F15" s="16">
        <v>0.2</v>
      </c>
      <c r="G15" s="16">
        <f t="shared" si="0"/>
        <v>0.175</v>
      </c>
      <c r="H15" s="16">
        <v>6.1</v>
      </c>
      <c r="I15" s="16"/>
      <c r="J15" s="16"/>
      <c r="K15" s="16"/>
      <c r="L15" s="16"/>
      <c r="M15" s="16"/>
      <c r="N15" s="16"/>
    </row>
    <row r="16" spans="1:14" ht="15">
      <c r="A16" s="16">
        <v>0.5</v>
      </c>
      <c r="B16" s="16">
        <v>-5</v>
      </c>
      <c r="C16" s="16"/>
      <c r="D16" s="16"/>
      <c r="E16" s="16">
        <v>0.2</v>
      </c>
      <c r="F16" s="16">
        <v>0.25</v>
      </c>
      <c r="G16" s="16">
        <f t="shared" si="0"/>
        <v>0.225</v>
      </c>
      <c r="H16" s="16">
        <v>5.6</v>
      </c>
      <c r="I16" s="16"/>
      <c r="J16" s="16"/>
      <c r="K16" s="16"/>
      <c r="L16" s="16"/>
      <c r="M16" s="16"/>
      <c r="N16" s="16"/>
    </row>
    <row r="17" spans="1:14" ht="15">
      <c r="A17" s="16">
        <v>0.6</v>
      </c>
      <c r="B17" s="16">
        <v>-4.7</v>
      </c>
      <c r="C17" s="16"/>
      <c r="D17" s="16"/>
      <c r="E17" s="16">
        <v>0.25</v>
      </c>
      <c r="F17" s="16">
        <v>0.3</v>
      </c>
      <c r="G17" s="16">
        <f t="shared" si="0"/>
        <v>0.275</v>
      </c>
      <c r="H17" s="16">
        <v>5.2</v>
      </c>
      <c r="I17" s="16"/>
      <c r="J17" s="16"/>
      <c r="K17" s="16"/>
      <c r="L17" s="16"/>
      <c r="M17" s="16"/>
      <c r="N17" s="16"/>
    </row>
    <row r="18" spans="1:14" ht="15">
      <c r="A18" s="16">
        <v>0.72</v>
      </c>
      <c r="B18" s="16">
        <v>-5.4</v>
      </c>
      <c r="C18" s="16" t="s">
        <v>197</v>
      </c>
      <c r="D18" s="16"/>
      <c r="E18" s="16">
        <v>0.3</v>
      </c>
      <c r="F18" s="16">
        <v>0.35</v>
      </c>
      <c r="G18" s="16">
        <f t="shared" si="0"/>
        <v>0.32499999999999996</v>
      </c>
      <c r="H18" s="16">
        <v>5.1</v>
      </c>
      <c r="I18" s="16"/>
      <c r="J18" s="16"/>
      <c r="K18" s="16"/>
      <c r="L18" s="16"/>
      <c r="M18" s="16"/>
      <c r="N18" s="16"/>
    </row>
    <row r="19" spans="1:14" ht="15">
      <c r="A19" s="16">
        <v>0.82</v>
      </c>
      <c r="B19" s="16">
        <v>-5.2</v>
      </c>
      <c r="C19" s="16"/>
      <c r="D19" s="16"/>
      <c r="E19" s="16">
        <v>0.35</v>
      </c>
      <c r="F19" s="16">
        <v>0.4</v>
      </c>
      <c r="G19" s="16">
        <f t="shared" si="0"/>
        <v>0.375</v>
      </c>
      <c r="H19" s="16">
        <v>4.8</v>
      </c>
      <c r="I19" s="16"/>
      <c r="J19" s="16"/>
      <c r="K19" s="16"/>
      <c r="L19" s="16"/>
      <c r="M19" s="16"/>
      <c r="N19" s="16"/>
    </row>
    <row r="20" spans="1:14" ht="15">
      <c r="A20" s="16">
        <v>0.92</v>
      </c>
      <c r="B20" s="16">
        <v>-5.1</v>
      </c>
      <c r="C20" s="16"/>
      <c r="D20" s="16"/>
      <c r="E20" s="16">
        <v>0.4</v>
      </c>
      <c r="F20" s="16">
        <v>0.45</v>
      </c>
      <c r="G20" s="16">
        <f t="shared" si="0"/>
        <v>0.42500000000000004</v>
      </c>
      <c r="H20" s="16">
        <v>4.7</v>
      </c>
      <c r="I20" s="16"/>
      <c r="J20" s="16"/>
      <c r="K20" s="16"/>
      <c r="L20" s="16"/>
      <c r="M20" s="16"/>
      <c r="N20" s="16"/>
    </row>
    <row r="21" spans="1:14" ht="15">
      <c r="A21" s="16">
        <v>1.02</v>
      </c>
      <c r="B21" s="16">
        <v>-4.4</v>
      </c>
      <c r="C21" s="16"/>
      <c r="D21" s="16"/>
      <c r="E21" s="16">
        <v>0.45</v>
      </c>
      <c r="F21" s="16">
        <v>0.5</v>
      </c>
      <c r="G21" s="16">
        <f t="shared" si="0"/>
        <v>0.475</v>
      </c>
      <c r="H21" s="16">
        <v>4.1</v>
      </c>
      <c r="I21" s="16"/>
      <c r="J21" s="16"/>
      <c r="K21" s="16"/>
      <c r="L21" s="16"/>
      <c r="M21" s="16"/>
      <c r="N21" s="16"/>
    </row>
    <row r="22" spans="1:14" ht="15">
      <c r="A22" s="16">
        <v>1.12</v>
      </c>
      <c r="B22" s="16">
        <v>-4.1</v>
      </c>
      <c r="C22" s="16"/>
      <c r="D22" s="16"/>
      <c r="E22" s="16">
        <v>0.5</v>
      </c>
      <c r="F22" s="16">
        <v>0.55</v>
      </c>
      <c r="G22" s="16">
        <f t="shared" si="0"/>
        <v>0.525</v>
      </c>
      <c r="H22" s="16">
        <v>4.3</v>
      </c>
      <c r="I22" s="16"/>
      <c r="J22" s="16"/>
      <c r="K22" s="16"/>
      <c r="L22" s="16"/>
      <c r="M22" s="16"/>
      <c r="N22" s="16"/>
    </row>
    <row r="23" spans="1:14" ht="15">
      <c r="A23" s="16">
        <v>1.22</v>
      </c>
      <c r="B23" s="16">
        <v>-3.8</v>
      </c>
      <c r="C23" s="16"/>
      <c r="D23" s="16"/>
      <c r="E23" s="16">
        <v>0.55</v>
      </c>
      <c r="F23" s="16">
        <v>0.6</v>
      </c>
      <c r="G23" s="16">
        <f t="shared" si="0"/>
        <v>0.575</v>
      </c>
      <c r="H23" s="16">
        <v>4.6</v>
      </c>
      <c r="I23" s="16"/>
      <c r="J23" s="16"/>
      <c r="K23" s="16"/>
      <c r="L23" s="16"/>
      <c r="M23" s="16"/>
      <c r="N23" s="16"/>
    </row>
    <row r="24" spans="1:14" ht="15">
      <c r="A24" s="16">
        <v>1.37</v>
      </c>
      <c r="B24" s="16">
        <v>-3.3</v>
      </c>
      <c r="C24" s="16"/>
      <c r="D24" s="16"/>
      <c r="E24" s="16">
        <v>0.6</v>
      </c>
      <c r="F24" s="16">
        <v>0.65</v>
      </c>
      <c r="G24" s="16">
        <f t="shared" si="0"/>
        <v>0.625</v>
      </c>
      <c r="H24" s="16">
        <v>4.9</v>
      </c>
      <c r="I24" s="16"/>
      <c r="J24" s="16"/>
      <c r="K24" s="16"/>
      <c r="L24" s="16"/>
      <c r="M24" s="16"/>
      <c r="N24" s="16"/>
    </row>
    <row r="25" spans="1:14" ht="15">
      <c r="A25" s="16">
        <v>1.47</v>
      </c>
      <c r="B25" s="16">
        <v>-3</v>
      </c>
      <c r="C25" s="16"/>
      <c r="D25" s="16"/>
      <c r="E25" s="16">
        <v>0.65</v>
      </c>
      <c r="F25" s="16">
        <v>0.7</v>
      </c>
      <c r="G25" s="16">
        <f t="shared" si="0"/>
        <v>0.675</v>
      </c>
      <c r="H25" s="16">
        <v>5.1</v>
      </c>
      <c r="I25" s="16"/>
      <c r="J25" s="16"/>
      <c r="K25" s="16"/>
      <c r="L25" s="16"/>
      <c r="M25" s="16"/>
      <c r="N25" s="16"/>
    </row>
    <row r="26" spans="1:14" ht="15">
      <c r="A26" s="16">
        <v>1.57</v>
      </c>
      <c r="B26" s="16">
        <v>-2.6</v>
      </c>
      <c r="C26" s="16"/>
      <c r="D26" s="16"/>
      <c r="E26" s="16">
        <v>0.7</v>
      </c>
      <c r="F26" s="16">
        <v>0.75</v>
      </c>
      <c r="G26" s="16">
        <f t="shared" si="0"/>
        <v>0.725</v>
      </c>
      <c r="H26" s="16">
        <v>5.1</v>
      </c>
      <c r="I26" s="16"/>
      <c r="J26" s="16"/>
      <c r="K26" s="16"/>
      <c r="L26" s="16"/>
      <c r="M26" s="16"/>
      <c r="N26" s="16"/>
    </row>
    <row r="27" spans="1:14" ht="15">
      <c r="A27" s="16"/>
      <c r="B27" s="16"/>
      <c r="C27" s="16"/>
      <c r="D27" s="16"/>
      <c r="E27" s="16">
        <v>0.75</v>
      </c>
      <c r="F27" s="16">
        <v>0.8</v>
      </c>
      <c r="G27" s="16">
        <f t="shared" si="0"/>
        <v>0.775</v>
      </c>
      <c r="H27" s="16">
        <v>5.1</v>
      </c>
      <c r="I27" s="16"/>
      <c r="J27" s="16"/>
      <c r="K27" s="16"/>
      <c r="L27" s="16"/>
      <c r="M27" s="16"/>
      <c r="N27" s="16"/>
    </row>
    <row r="28" spans="1:14" ht="15">
      <c r="A28" s="16"/>
      <c r="B28" s="16"/>
      <c r="C28" s="16"/>
      <c r="D28" s="16"/>
      <c r="E28" s="16">
        <v>0.8</v>
      </c>
      <c r="F28" s="16">
        <v>0.85</v>
      </c>
      <c r="G28" s="16">
        <f t="shared" si="0"/>
        <v>0.825</v>
      </c>
      <c r="H28" s="16">
        <v>4.5</v>
      </c>
      <c r="I28" s="16"/>
      <c r="J28" s="16"/>
      <c r="K28" s="16"/>
      <c r="L28" s="16"/>
      <c r="M28" s="16"/>
      <c r="N28" s="16"/>
    </row>
    <row r="29" spans="1:14" ht="15">
      <c r="A29" s="16"/>
      <c r="B29" s="16"/>
      <c r="C29" s="16"/>
      <c r="D29" s="16"/>
      <c r="E29" s="16">
        <v>0.85</v>
      </c>
      <c r="F29" s="16">
        <v>0.9</v>
      </c>
      <c r="G29" s="16">
        <f t="shared" si="0"/>
        <v>0.875</v>
      </c>
      <c r="H29" s="16">
        <v>4.3</v>
      </c>
      <c r="I29" s="16"/>
      <c r="J29" s="16"/>
      <c r="K29" s="16"/>
      <c r="L29" s="16"/>
      <c r="M29" s="16"/>
      <c r="N29" s="16"/>
    </row>
    <row r="30" spans="1:14" ht="15">
      <c r="A30" s="16"/>
      <c r="B30" s="16"/>
      <c r="C30" s="16"/>
      <c r="D30" s="16"/>
      <c r="E30" s="16">
        <v>0.9</v>
      </c>
      <c r="F30" s="16">
        <v>0.95</v>
      </c>
      <c r="G30" s="16">
        <f t="shared" si="0"/>
        <v>0.925</v>
      </c>
      <c r="H30" s="16">
        <v>5.2</v>
      </c>
      <c r="I30" s="16"/>
      <c r="J30" s="16"/>
      <c r="K30" s="16"/>
      <c r="L30" s="16"/>
      <c r="M30" s="16"/>
      <c r="N30" s="16"/>
    </row>
    <row r="31" spans="1:14" ht="15">
      <c r="A31" s="16"/>
      <c r="B31" s="16"/>
      <c r="C31" s="16"/>
      <c r="D31" s="16"/>
      <c r="E31" s="16">
        <v>0.95</v>
      </c>
      <c r="F31" s="16">
        <v>1</v>
      </c>
      <c r="G31" s="16">
        <f t="shared" si="0"/>
        <v>0.975</v>
      </c>
      <c r="H31" s="16">
        <v>5</v>
      </c>
      <c r="I31" s="16"/>
      <c r="J31" s="16"/>
      <c r="K31" s="16"/>
      <c r="L31" s="16"/>
      <c r="M31" s="16"/>
      <c r="N31" s="16"/>
    </row>
    <row r="32" spans="1:14" ht="15">
      <c r="A32" s="16"/>
      <c r="B32" s="16"/>
      <c r="C32" s="16"/>
      <c r="D32" s="16"/>
      <c r="E32" s="16">
        <v>1</v>
      </c>
      <c r="F32" s="16">
        <v>1.05</v>
      </c>
      <c r="G32" s="16">
        <f t="shared" si="0"/>
        <v>1.025</v>
      </c>
      <c r="H32" s="16">
        <v>5</v>
      </c>
      <c r="I32" s="16"/>
      <c r="J32" s="16"/>
      <c r="K32" s="16"/>
      <c r="L32" s="16"/>
      <c r="M32" s="16"/>
      <c r="N32" s="16"/>
    </row>
    <row r="33" spans="1:14" ht="15">
      <c r="A33" s="16"/>
      <c r="B33" s="16"/>
      <c r="C33" s="16"/>
      <c r="D33" s="16"/>
      <c r="E33" s="16">
        <v>1.05</v>
      </c>
      <c r="F33" s="16">
        <v>1.1</v>
      </c>
      <c r="G33" s="16">
        <f t="shared" si="0"/>
        <v>1.0750000000000002</v>
      </c>
      <c r="H33" s="16">
        <v>4.4</v>
      </c>
      <c r="I33" s="16"/>
      <c r="J33" s="16"/>
      <c r="K33" s="16"/>
      <c r="L33" s="16"/>
      <c r="M33" s="16"/>
      <c r="N33" s="16"/>
    </row>
    <row r="34" spans="1:14" ht="15">
      <c r="A34" s="16"/>
      <c r="B34" s="16"/>
      <c r="C34" s="16"/>
      <c r="D34" s="16"/>
      <c r="E34" s="16">
        <v>1.1</v>
      </c>
      <c r="F34" s="16">
        <v>1.15</v>
      </c>
      <c r="G34" s="16">
        <f t="shared" si="0"/>
        <v>1.125</v>
      </c>
      <c r="H34" s="16">
        <v>4.4</v>
      </c>
      <c r="I34" s="16"/>
      <c r="J34" s="16"/>
      <c r="K34" s="16"/>
      <c r="L34" s="16"/>
      <c r="M34" s="16"/>
      <c r="N34" s="16"/>
    </row>
    <row r="35" spans="1:14" ht="15">
      <c r="A35" s="16"/>
      <c r="B35" s="16"/>
      <c r="C35" s="16"/>
      <c r="D35" s="16"/>
      <c r="E35" s="16">
        <v>1.15</v>
      </c>
      <c r="F35" s="16">
        <v>1.2</v>
      </c>
      <c r="G35" s="16">
        <f t="shared" si="0"/>
        <v>1.1749999999999998</v>
      </c>
      <c r="H35" s="16">
        <v>4.1</v>
      </c>
      <c r="I35" s="16"/>
      <c r="J35" s="16"/>
      <c r="K35" s="16"/>
      <c r="L35" s="16"/>
      <c r="M35" s="16"/>
      <c r="N35" s="16"/>
    </row>
    <row r="36" spans="1:14" ht="15">
      <c r="A36" s="16"/>
      <c r="B36" s="16"/>
      <c r="C36" s="16"/>
      <c r="D36" s="16"/>
      <c r="E36" s="16">
        <v>1.2</v>
      </c>
      <c r="F36" s="16">
        <v>1.25</v>
      </c>
      <c r="G36" s="16">
        <f t="shared" si="0"/>
        <v>1.225</v>
      </c>
      <c r="H36" s="16">
        <v>4.2</v>
      </c>
      <c r="I36" s="16"/>
      <c r="J36" s="16"/>
      <c r="K36" s="16"/>
      <c r="L36" s="16"/>
      <c r="M36" s="16"/>
      <c r="N36" s="16"/>
    </row>
    <row r="37" spans="1:14" ht="15">
      <c r="A37" s="16"/>
      <c r="B37" s="16"/>
      <c r="C37" s="16"/>
      <c r="D37" s="16"/>
      <c r="E37" s="16">
        <v>1.25</v>
      </c>
      <c r="F37" s="16">
        <v>1.3</v>
      </c>
      <c r="G37" s="16">
        <f t="shared" si="0"/>
        <v>1.275</v>
      </c>
      <c r="H37" s="16">
        <v>5.2</v>
      </c>
      <c r="I37" s="16"/>
      <c r="J37" s="16"/>
      <c r="K37" s="16"/>
      <c r="L37" s="16"/>
      <c r="M37" s="16"/>
      <c r="N37" s="16"/>
    </row>
    <row r="38" spans="1:14" ht="15">
      <c r="A38" s="16"/>
      <c r="B38" s="16"/>
      <c r="C38" s="16"/>
      <c r="D38" s="16"/>
      <c r="E38" s="16">
        <v>1.3</v>
      </c>
      <c r="F38" s="16">
        <v>1.35</v>
      </c>
      <c r="G38" s="16">
        <f t="shared" si="0"/>
        <v>1.3250000000000002</v>
      </c>
      <c r="H38" s="16">
        <v>4.9</v>
      </c>
      <c r="I38" s="16"/>
      <c r="J38" s="16"/>
      <c r="K38" s="16"/>
      <c r="L38" s="16"/>
      <c r="M38" s="16"/>
      <c r="N38" s="16"/>
    </row>
    <row r="39" spans="1:14" ht="15">
      <c r="A39" s="16"/>
      <c r="B39" s="16"/>
      <c r="C39" s="16"/>
      <c r="D39" s="16"/>
      <c r="E39" s="16">
        <v>1.35</v>
      </c>
      <c r="F39" s="16">
        <v>1.4</v>
      </c>
      <c r="G39" s="16">
        <f t="shared" si="0"/>
        <v>1.375</v>
      </c>
      <c r="H39" s="16">
        <v>4.8</v>
      </c>
      <c r="I39" s="16"/>
      <c r="J39" s="16"/>
      <c r="K39" s="16"/>
      <c r="L39" s="16"/>
      <c r="M39" s="16"/>
      <c r="N39" s="16"/>
    </row>
    <row r="40" spans="1:14" ht="15">
      <c r="A40" s="16"/>
      <c r="B40" s="16"/>
      <c r="C40" s="16"/>
      <c r="D40" s="16"/>
      <c r="E40" s="16">
        <v>1.4</v>
      </c>
      <c r="F40" s="16">
        <v>1.45</v>
      </c>
      <c r="G40" s="16">
        <f t="shared" si="0"/>
        <v>1.4249999999999998</v>
      </c>
      <c r="H40" s="16">
        <v>5.2</v>
      </c>
      <c r="I40" s="16"/>
      <c r="J40" s="16"/>
      <c r="K40" s="16"/>
      <c r="L40" s="16"/>
      <c r="M40" s="16"/>
      <c r="N40" s="16"/>
    </row>
    <row r="41" spans="1:14" ht="15">
      <c r="A41" s="16"/>
      <c r="B41" s="16"/>
      <c r="C41" s="16"/>
      <c r="D41" s="16"/>
      <c r="E41" s="16">
        <v>1.45</v>
      </c>
      <c r="F41" s="16">
        <v>1.5</v>
      </c>
      <c r="G41" s="16">
        <f t="shared" si="0"/>
        <v>1.475</v>
      </c>
      <c r="H41" s="16">
        <v>5.3</v>
      </c>
      <c r="I41" s="16"/>
      <c r="J41" s="16"/>
      <c r="K41" s="16"/>
      <c r="L41" s="16"/>
      <c r="M41" s="16"/>
      <c r="N41" s="16"/>
    </row>
    <row r="42" spans="1:14" ht="15">
      <c r="A42" s="16"/>
      <c r="B42" s="16"/>
      <c r="C42" s="16"/>
      <c r="D42" s="16"/>
      <c r="E42" s="16">
        <v>1.5</v>
      </c>
      <c r="F42" s="16">
        <v>1.55</v>
      </c>
      <c r="G42" s="16">
        <f t="shared" si="0"/>
        <v>1.525</v>
      </c>
      <c r="H42" s="16">
        <v>9.9</v>
      </c>
      <c r="I42" s="16"/>
      <c r="J42" s="16" t="s">
        <v>143</v>
      </c>
      <c r="K42" s="16"/>
      <c r="L42" s="16"/>
      <c r="M42" s="16"/>
      <c r="N42" s="16"/>
    </row>
    <row r="43" spans="1:14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5.75">
      <c r="A44" s="18" t="s">
        <v>51</v>
      </c>
      <c r="B44" s="18" t="s">
        <v>259</v>
      </c>
      <c r="C44" s="16" t="s">
        <v>53</v>
      </c>
      <c r="D44" s="19" t="s">
        <v>260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5.75">
      <c r="A45" s="18" t="s">
        <v>159</v>
      </c>
      <c r="B45" s="18" t="s">
        <v>172</v>
      </c>
      <c r="C45" s="18" t="s">
        <v>163</v>
      </c>
      <c r="D45" s="18"/>
      <c r="E45" s="18" t="s">
        <v>165</v>
      </c>
      <c r="F45" s="18" t="s">
        <v>166</v>
      </c>
      <c r="G45" s="18" t="s">
        <v>167</v>
      </c>
      <c r="H45" s="18" t="s">
        <v>164</v>
      </c>
      <c r="I45" s="18" t="s">
        <v>168</v>
      </c>
      <c r="J45" s="18" t="s">
        <v>163</v>
      </c>
      <c r="K45" s="16"/>
      <c r="L45" s="16"/>
      <c r="M45" s="16"/>
      <c r="N45" s="16"/>
    </row>
    <row r="46" spans="1:14" ht="15">
      <c r="A46" s="16"/>
      <c r="B46" s="16"/>
      <c r="C46" s="16"/>
      <c r="D46" s="16"/>
      <c r="E46" s="16">
        <v>0</v>
      </c>
      <c r="F46" s="16">
        <v>0.07</v>
      </c>
      <c r="G46" s="16">
        <f aca="true" t="shared" si="1" ref="G46:G65">E46+(F46-E46)/2</f>
        <v>0.035</v>
      </c>
      <c r="H46" s="16">
        <v>4.8</v>
      </c>
      <c r="I46" s="16"/>
      <c r="J46" s="16"/>
      <c r="K46" s="16"/>
      <c r="L46" s="16"/>
      <c r="M46" s="16"/>
      <c r="N46" s="16"/>
    </row>
    <row r="47" spans="1:14" ht="15">
      <c r="A47" s="16"/>
      <c r="B47" s="16"/>
      <c r="C47" s="16"/>
      <c r="D47" s="16"/>
      <c r="E47" s="16">
        <v>0.07</v>
      </c>
      <c r="F47" s="16">
        <v>0.09</v>
      </c>
      <c r="G47" s="16">
        <f t="shared" si="1"/>
        <v>0.08</v>
      </c>
      <c r="H47" s="16">
        <v>3.1</v>
      </c>
      <c r="I47" s="16"/>
      <c r="J47" s="16"/>
      <c r="K47" s="16"/>
      <c r="L47" s="16"/>
      <c r="M47" s="16"/>
      <c r="N47" s="16"/>
    </row>
    <row r="48" spans="1:14" ht="15">
      <c r="A48" s="16"/>
      <c r="B48" s="16"/>
      <c r="C48" s="16"/>
      <c r="D48" s="16"/>
      <c r="E48" s="16">
        <v>0.09</v>
      </c>
      <c r="F48" s="16">
        <v>0.14</v>
      </c>
      <c r="G48" s="16">
        <f t="shared" si="1"/>
        <v>0.115</v>
      </c>
      <c r="H48" s="16">
        <v>4.9</v>
      </c>
      <c r="I48" s="16"/>
      <c r="J48" s="16"/>
      <c r="K48" s="16"/>
      <c r="L48" s="16"/>
      <c r="M48" s="16"/>
      <c r="N48" s="16"/>
    </row>
    <row r="49" spans="1:14" ht="15">
      <c r="A49" s="16"/>
      <c r="B49" s="16"/>
      <c r="C49" s="16"/>
      <c r="D49" s="16"/>
      <c r="E49" s="16">
        <v>0.14</v>
      </c>
      <c r="F49" s="16">
        <v>0.175</v>
      </c>
      <c r="G49" s="16">
        <f t="shared" si="1"/>
        <v>0.1575</v>
      </c>
      <c r="H49" s="16">
        <v>5.2</v>
      </c>
      <c r="I49" s="16"/>
      <c r="J49" s="16"/>
      <c r="K49" s="16"/>
      <c r="L49" s="16"/>
      <c r="M49" s="16"/>
      <c r="N49" s="16"/>
    </row>
    <row r="50" spans="1:14" ht="15">
      <c r="A50" s="16"/>
      <c r="B50" s="16"/>
      <c r="C50" s="16"/>
      <c r="D50" s="16"/>
      <c r="E50" s="16">
        <v>0.175</v>
      </c>
      <c r="F50" s="16">
        <v>0.235</v>
      </c>
      <c r="G50" s="16">
        <f t="shared" si="1"/>
        <v>0.205</v>
      </c>
      <c r="H50" s="16">
        <v>5.4</v>
      </c>
      <c r="I50" s="16"/>
      <c r="J50" s="16"/>
      <c r="K50" s="16"/>
      <c r="L50" s="16"/>
      <c r="M50" s="16"/>
      <c r="N50" s="16"/>
    </row>
    <row r="51" spans="1:14" ht="15">
      <c r="A51" s="16"/>
      <c r="B51" s="16"/>
      <c r="C51" s="16"/>
      <c r="D51" s="16"/>
      <c r="E51" s="16">
        <v>0.235</v>
      </c>
      <c r="F51" s="16">
        <v>0.305</v>
      </c>
      <c r="G51" s="16">
        <f t="shared" si="1"/>
        <v>0.27</v>
      </c>
      <c r="H51" s="16">
        <v>5.2</v>
      </c>
      <c r="I51" s="16"/>
      <c r="J51" s="16"/>
      <c r="K51" s="16"/>
      <c r="L51" s="16"/>
      <c r="M51" s="16"/>
      <c r="N51" s="16"/>
    </row>
    <row r="52" spans="1:14" ht="15">
      <c r="A52" s="16"/>
      <c r="B52" s="16"/>
      <c r="C52" s="16"/>
      <c r="D52" s="16"/>
      <c r="E52" s="16">
        <v>0.305</v>
      </c>
      <c r="F52" s="16">
        <v>0.345</v>
      </c>
      <c r="G52" s="16">
        <f t="shared" si="1"/>
        <v>0.32499999999999996</v>
      </c>
      <c r="H52" s="16">
        <v>2.9</v>
      </c>
      <c r="I52" s="16"/>
      <c r="J52" s="16" t="s">
        <v>261</v>
      </c>
      <c r="K52" s="16"/>
      <c r="L52" s="16"/>
      <c r="M52" s="16"/>
      <c r="N52" s="16"/>
    </row>
    <row r="53" spans="1:14" ht="15">
      <c r="A53" s="16"/>
      <c r="B53" s="16"/>
      <c r="C53" s="16"/>
      <c r="D53" s="16"/>
      <c r="E53" s="16">
        <v>0.345</v>
      </c>
      <c r="F53" s="16">
        <v>0.37</v>
      </c>
      <c r="G53" s="16">
        <f t="shared" si="1"/>
        <v>0.3575</v>
      </c>
      <c r="H53" s="16">
        <v>4.8</v>
      </c>
      <c r="I53" s="16"/>
      <c r="J53" s="16"/>
      <c r="K53" s="16"/>
      <c r="L53" s="16"/>
      <c r="M53" s="16"/>
      <c r="N53" s="16"/>
    </row>
    <row r="54" spans="1:14" ht="15">
      <c r="A54" s="16"/>
      <c r="B54" s="16"/>
      <c r="C54" s="16"/>
      <c r="D54" s="16"/>
      <c r="E54" s="16">
        <v>0.37</v>
      </c>
      <c r="F54" s="16">
        <v>0.405</v>
      </c>
      <c r="G54" s="16">
        <f t="shared" si="1"/>
        <v>0.3875</v>
      </c>
      <c r="H54" s="16">
        <v>4.5</v>
      </c>
      <c r="I54" s="16"/>
      <c r="J54" s="16" t="s">
        <v>262</v>
      </c>
      <c r="K54" s="16"/>
      <c r="L54" s="16"/>
      <c r="M54" s="16"/>
      <c r="N54" s="16"/>
    </row>
    <row r="55" spans="1:14" ht="15">
      <c r="A55" s="16"/>
      <c r="B55" s="16"/>
      <c r="C55" s="16"/>
      <c r="D55" s="16"/>
      <c r="E55" s="16">
        <v>0.405</v>
      </c>
      <c r="F55" s="16">
        <v>0.425</v>
      </c>
      <c r="G55" s="16">
        <f t="shared" si="1"/>
        <v>0.41500000000000004</v>
      </c>
      <c r="H55" s="16">
        <v>4.4</v>
      </c>
      <c r="I55" s="16"/>
      <c r="J55" s="16"/>
      <c r="K55" s="16"/>
      <c r="L55" s="16"/>
      <c r="M55" s="16"/>
      <c r="N55" s="16"/>
    </row>
    <row r="56" spans="1:14" ht="15">
      <c r="A56" s="16"/>
      <c r="B56" s="16"/>
      <c r="C56" s="16"/>
      <c r="D56" s="16"/>
      <c r="E56" s="16">
        <v>0.425</v>
      </c>
      <c r="F56" s="16">
        <v>0.45</v>
      </c>
      <c r="G56" s="16">
        <f t="shared" si="1"/>
        <v>0.4375</v>
      </c>
      <c r="H56" s="16">
        <v>4.4</v>
      </c>
      <c r="I56" s="16"/>
      <c r="J56" s="16"/>
      <c r="K56" s="16"/>
      <c r="L56" s="16"/>
      <c r="M56" s="16"/>
      <c r="N56" s="16"/>
    </row>
    <row r="57" spans="1:14" ht="15">
      <c r="A57" s="16"/>
      <c r="B57" s="16"/>
      <c r="C57" s="16"/>
      <c r="D57" s="16"/>
      <c r="E57" s="16">
        <v>0.45</v>
      </c>
      <c r="F57" s="16">
        <v>0.48</v>
      </c>
      <c r="G57" s="16">
        <f t="shared" si="1"/>
        <v>0.46499999999999997</v>
      </c>
      <c r="H57" s="16">
        <v>5.5</v>
      </c>
      <c r="I57" s="16"/>
      <c r="J57" s="16"/>
      <c r="K57" s="16"/>
      <c r="L57" s="16"/>
      <c r="M57" s="16"/>
      <c r="N57" s="16"/>
    </row>
    <row r="58" spans="1:14" ht="15">
      <c r="A58" s="16"/>
      <c r="B58" s="16"/>
      <c r="C58" s="16"/>
      <c r="D58" s="16"/>
      <c r="E58" s="16">
        <v>0.48</v>
      </c>
      <c r="F58" s="16">
        <v>0.51</v>
      </c>
      <c r="G58" s="16">
        <f t="shared" si="1"/>
        <v>0.495</v>
      </c>
      <c r="H58" s="16">
        <v>4.9</v>
      </c>
      <c r="I58" s="16"/>
      <c r="J58" s="16" t="s">
        <v>262</v>
      </c>
      <c r="K58" s="16"/>
      <c r="L58" s="16"/>
      <c r="M58" s="16"/>
      <c r="N58" s="16"/>
    </row>
    <row r="59" spans="1:14" ht="15">
      <c r="A59" s="16"/>
      <c r="B59" s="16"/>
      <c r="C59" s="16"/>
      <c r="D59" s="16"/>
      <c r="E59" s="16">
        <v>0.51</v>
      </c>
      <c r="F59" s="16">
        <v>0.555</v>
      </c>
      <c r="G59" s="16">
        <f t="shared" si="1"/>
        <v>0.5325</v>
      </c>
      <c r="H59" s="16">
        <v>5.4</v>
      </c>
      <c r="I59" s="16"/>
      <c r="J59" s="16"/>
      <c r="K59" s="16"/>
      <c r="L59" s="16"/>
      <c r="M59" s="16"/>
      <c r="N59" s="16"/>
    </row>
    <row r="60" spans="1:14" ht="15">
      <c r="A60" s="16"/>
      <c r="B60" s="16"/>
      <c r="C60" s="16"/>
      <c r="D60" s="16"/>
      <c r="E60" s="16">
        <v>0.555</v>
      </c>
      <c r="F60" s="16">
        <v>0.6</v>
      </c>
      <c r="G60" s="16">
        <f t="shared" si="1"/>
        <v>0.5775</v>
      </c>
      <c r="H60" s="16">
        <v>4.9</v>
      </c>
      <c r="I60" s="16"/>
      <c r="J60" s="16" t="s">
        <v>263</v>
      </c>
      <c r="K60" s="16"/>
      <c r="L60" s="16"/>
      <c r="M60" s="16"/>
      <c r="N60" s="16"/>
    </row>
    <row r="61" spans="1:14" ht="15">
      <c r="A61" s="16"/>
      <c r="B61" s="16"/>
      <c r="C61" s="16"/>
      <c r="D61" s="16"/>
      <c r="E61" s="16">
        <v>0.6</v>
      </c>
      <c r="F61" s="16">
        <v>0.62</v>
      </c>
      <c r="G61" s="16">
        <f t="shared" si="1"/>
        <v>0.61</v>
      </c>
      <c r="H61" s="16">
        <v>5.8</v>
      </c>
      <c r="I61" s="16"/>
      <c r="J61" s="16"/>
      <c r="K61" s="16"/>
      <c r="L61" s="16"/>
      <c r="M61" s="16"/>
      <c r="N61" s="16"/>
    </row>
    <row r="62" spans="1:14" ht="15">
      <c r="A62" s="16"/>
      <c r="B62" s="16"/>
      <c r="C62" s="16"/>
      <c r="D62" s="16"/>
      <c r="E62" s="16">
        <v>0.62</v>
      </c>
      <c r="F62" s="16">
        <v>0.675</v>
      </c>
      <c r="G62" s="16">
        <f t="shared" si="1"/>
        <v>0.6475</v>
      </c>
      <c r="H62" s="16">
        <v>5.4</v>
      </c>
      <c r="I62" s="16"/>
      <c r="J62" s="16"/>
      <c r="K62" s="16"/>
      <c r="L62" s="16"/>
      <c r="M62" s="16"/>
      <c r="N62" s="16"/>
    </row>
    <row r="63" spans="1:14" ht="15">
      <c r="A63" s="16"/>
      <c r="B63" s="16"/>
      <c r="C63" s="16"/>
      <c r="D63" s="16"/>
      <c r="E63" s="16">
        <v>0.675</v>
      </c>
      <c r="F63" s="16">
        <v>0.72</v>
      </c>
      <c r="G63" s="16">
        <f t="shared" si="1"/>
        <v>0.6975</v>
      </c>
      <c r="H63" s="16">
        <v>5.4</v>
      </c>
      <c r="I63" s="16"/>
      <c r="J63" s="16"/>
      <c r="K63" s="16"/>
      <c r="L63" s="16"/>
      <c r="M63" s="16"/>
      <c r="N63" s="16"/>
    </row>
    <row r="64" spans="1:14" ht="15">
      <c r="A64" s="16"/>
      <c r="B64" s="16"/>
      <c r="C64" s="16"/>
      <c r="D64" s="16"/>
      <c r="E64" s="16">
        <v>0.72</v>
      </c>
      <c r="F64" s="16">
        <v>0.765</v>
      </c>
      <c r="G64" s="16">
        <f t="shared" si="1"/>
        <v>0.7424999999999999</v>
      </c>
      <c r="H64" s="16">
        <v>5.6</v>
      </c>
      <c r="I64" s="16"/>
      <c r="J64" s="16" t="s">
        <v>263</v>
      </c>
      <c r="K64" s="16"/>
      <c r="L64" s="16"/>
      <c r="M64" s="16"/>
      <c r="N64" s="16"/>
    </row>
    <row r="65" spans="1:14" ht="15">
      <c r="A65" s="16"/>
      <c r="B65" s="16"/>
      <c r="C65" s="16"/>
      <c r="D65" s="16"/>
      <c r="E65" s="16">
        <v>0.765</v>
      </c>
      <c r="F65" s="16">
        <v>0.79</v>
      </c>
      <c r="G65" s="16">
        <f t="shared" si="1"/>
        <v>0.7775000000000001</v>
      </c>
      <c r="H65" s="16">
        <v>5.4</v>
      </c>
      <c r="I65" s="16"/>
      <c r="J65" s="16"/>
      <c r="K65" s="16"/>
      <c r="L65" s="16"/>
      <c r="M65" s="16"/>
      <c r="N65" s="16"/>
    </row>
    <row r="66" spans="1:14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5.75">
      <c r="A67" s="18" t="s">
        <v>13</v>
      </c>
      <c r="B67" s="18" t="s">
        <v>22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s="1" customFormat="1" ht="15.75">
      <c r="A68" s="18" t="s">
        <v>165</v>
      </c>
      <c r="B68" s="18" t="s">
        <v>166</v>
      </c>
      <c r="C68" s="18" t="s">
        <v>167</v>
      </c>
      <c r="D68" s="18" t="s">
        <v>168</v>
      </c>
      <c r="E68" s="18" t="s">
        <v>9</v>
      </c>
      <c r="F68" s="18"/>
      <c r="G68" s="18"/>
      <c r="H68" s="18"/>
      <c r="I68" s="18"/>
      <c r="J68" s="18"/>
      <c r="K68" s="18"/>
      <c r="L68" s="16"/>
      <c r="M68" s="18"/>
      <c r="N68" s="18"/>
    </row>
    <row r="69" spans="1:14" ht="15">
      <c r="A69" s="16">
        <v>0</v>
      </c>
      <c r="B69" s="16">
        <v>0.54</v>
      </c>
      <c r="C69" s="16">
        <f>A69+(B69-A69)/2</f>
        <v>0.27</v>
      </c>
      <c r="D69" s="16">
        <v>-2.9262860756972113</v>
      </c>
      <c r="E69" s="16">
        <v>-21.54256731902874</v>
      </c>
      <c r="F69" s="16"/>
      <c r="G69" s="16"/>
      <c r="H69" s="16"/>
      <c r="I69" s="16"/>
      <c r="J69" s="16"/>
      <c r="K69" s="16"/>
      <c r="L69" s="16"/>
      <c r="M69" s="16"/>
      <c r="N69" s="16"/>
    </row>
    <row r="70" spans="1:14" s="1" customFormat="1" ht="15.75">
      <c r="A70" s="16">
        <v>0</v>
      </c>
      <c r="B70" s="16">
        <v>0.78</v>
      </c>
      <c r="C70" s="16">
        <f>A70+(B70-A70)/2</f>
        <v>0.39</v>
      </c>
      <c r="D70" s="16">
        <v>-2.941191653386454</v>
      </c>
      <c r="E70" s="16">
        <v>-21.34652864890395</v>
      </c>
      <c r="F70" s="18"/>
      <c r="G70" s="18"/>
      <c r="H70" s="18"/>
      <c r="I70" s="18"/>
      <c r="J70" s="18"/>
      <c r="K70" s="18"/>
      <c r="L70" s="18"/>
      <c r="M70" s="18"/>
      <c r="N70" s="18"/>
    </row>
    <row r="71" spans="1:14" s="1" customFormat="1" ht="15.75">
      <c r="A71" s="16">
        <v>0</v>
      </c>
      <c r="B71" s="16">
        <v>1.02</v>
      </c>
      <c r="C71" s="16">
        <f>A71+(B71-A71)/2</f>
        <v>0.51</v>
      </c>
      <c r="D71" s="16">
        <v>-2.8487770717131475</v>
      </c>
      <c r="E71" s="16">
        <v>-22.828580995048448</v>
      </c>
      <c r="F71" s="18"/>
      <c r="G71" s="18"/>
      <c r="H71" s="18"/>
      <c r="I71" s="18"/>
      <c r="J71" s="18"/>
      <c r="K71" s="18"/>
      <c r="L71" s="18"/>
      <c r="M71" s="18"/>
      <c r="N71" s="18"/>
    </row>
    <row r="72" spans="1:14" s="1" customFormat="1" ht="15.75">
      <c r="A72" s="16"/>
      <c r="B72" s="16"/>
      <c r="C72" s="16"/>
      <c r="D72" s="16"/>
      <c r="E72" s="16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5.75">
      <c r="A74" s="18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5.75">
      <c r="A75" s="18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5.75">
      <c r="A76" s="18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5.75">
      <c r="A77" s="18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5.75">
      <c r="A78" s="18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80" ht="12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ht="12">
      <c r="A86" s="1"/>
    </row>
    <row r="87" ht="12">
      <c r="A87" s="1"/>
    </row>
    <row r="89" ht="12">
      <c r="A89" s="1"/>
    </row>
    <row r="90" ht="12">
      <c r="A90" s="1"/>
    </row>
    <row r="91" ht="12">
      <c r="A91" s="1"/>
    </row>
    <row r="92" ht="12">
      <c r="A92" s="1"/>
    </row>
  </sheetData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workbookViewId="0" topLeftCell="A1">
      <selection activeCell="M52" sqref="M52"/>
    </sheetView>
  </sheetViews>
  <sheetFormatPr defaultColWidth="9.00390625" defaultRowHeight="12"/>
  <cols>
    <col min="1" max="1" width="17.625" style="0" customWidth="1"/>
    <col min="2" max="2" width="16.125" style="0" customWidth="1"/>
    <col min="3" max="16384" width="11.375" style="0" customWidth="1"/>
  </cols>
  <sheetData>
    <row r="1" spans="1:10" s="2" customFormat="1" ht="15">
      <c r="A1" s="16" t="s">
        <v>179</v>
      </c>
      <c r="B1" s="17">
        <v>35214</v>
      </c>
      <c r="C1" s="16"/>
      <c r="D1" s="16"/>
      <c r="E1" s="16"/>
      <c r="F1" s="16"/>
      <c r="G1" s="16"/>
      <c r="H1" s="16"/>
      <c r="I1" s="16"/>
      <c r="J1" s="16"/>
    </row>
    <row r="2" spans="1:10" ht="15">
      <c r="A2" s="16" t="s">
        <v>180</v>
      </c>
      <c r="B2" s="16" t="s">
        <v>54</v>
      </c>
      <c r="C2" s="16"/>
      <c r="D2" s="16"/>
      <c r="E2" s="16"/>
      <c r="F2" s="16"/>
      <c r="G2" s="16"/>
      <c r="H2" s="16"/>
      <c r="I2" s="16"/>
      <c r="J2" s="16"/>
    </row>
    <row r="3" spans="1:10" ht="15">
      <c r="A3" s="16" t="s">
        <v>181</v>
      </c>
      <c r="B3" s="16">
        <v>71.3267</v>
      </c>
      <c r="C3" s="16">
        <v>-156.7025</v>
      </c>
      <c r="D3" s="16"/>
      <c r="E3" s="16"/>
      <c r="F3" s="16"/>
      <c r="G3" s="16"/>
      <c r="H3" s="16"/>
      <c r="I3" s="16"/>
      <c r="J3" s="16"/>
    </row>
    <row r="4" spans="1:10" ht="15">
      <c r="A4" s="16" t="s">
        <v>57</v>
      </c>
      <c r="B4" s="16">
        <v>0.15</v>
      </c>
      <c r="C4" s="16"/>
      <c r="D4" s="16"/>
      <c r="E4" s="16"/>
      <c r="F4" s="16"/>
      <c r="G4" s="16"/>
      <c r="H4" s="16"/>
      <c r="I4" s="16"/>
      <c r="J4" s="16"/>
    </row>
    <row r="5" spans="1:10" ht="15">
      <c r="A5" s="16" t="s">
        <v>58</v>
      </c>
      <c r="B5" s="16">
        <v>0.09</v>
      </c>
      <c r="C5" s="16"/>
      <c r="D5" s="16"/>
      <c r="E5" s="16"/>
      <c r="F5" s="16"/>
      <c r="G5" s="16"/>
      <c r="H5" s="16"/>
      <c r="I5" s="16"/>
      <c r="J5" s="16"/>
    </row>
    <row r="6" spans="1:10" ht="15">
      <c r="A6" s="16" t="s">
        <v>213</v>
      </c>
      <c r="B6" s="16">
        <v>1.66</v>
      </c>
      <c r="C6" s="16"/>
      <c r="D6" s="16"/>
      <c r="E6" s="16"/>
      <c r="F6" s="16"/>
      <c r="G6" s="16"/>
      <c r="H6" s="16"/>
      <c r="I6" s="16"/>
      <c r="J6" s="16"/>
    </row>
    <row r="7" spans="1:10" ht="15">
      <c r="A7" s="16" t="s">
        <v>182</v>
      </c>
      <c r="B7" s="16">
        <v>-0.4</v>
      </c>
      <c r="C7" s="16"/>
      <c r="D7" s="16"/>
      <c r="E7" s="16"/>
      <c r="F7" s="16"/>
      <c r="G7" s="16"/>
      <c r="H7" s="16"/>
      <c r="I7" s="16"/>
      <c r="J7" s="16"/>
    </row>
    <row r="8" spans="1:10" ht="15">
      <c r="A8" s="16" t="s">
        <v>183</v>
      </c>
      <c r="B8" s="16" t="s">
        <v>55</v>
      </c>
      <c r="C8" s="16"/>
      <c r="D8" s="16"/>
      <c r="E8" s="16"/>
      <c r="F8" s="16"/>
      <c r="G8" s="16"/>
      <c r="H8" s="16"/>
      <c r="I8" s="16"/>
      <c r="J8" s="16"/>
    </row>
    <row r="9" spans="1:10" ht="1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5.75">
      <c r="A10" s="18" t="s">
        <v>51</v>
      </c>
      <c r="B10" s="18" t="s">
        <v>50</v>
      </c>
      <c r="C10" s="16" t="s">
        <v>53</v>
      </c>
      <c r="D10" s="19" t="s">
        <v>183</v>
      </c>
      <c r="E10" s="16"/>
      <c r="F10" s="16"/>
      <c r="G10" s="16"/>
      <c r="H10" s="16"/>
      <c r="I10" s="16"/>
      <c r="J10" s="16"/>
    </row>
    <row r="11" spans="1:10" s="1" customFormat="1" ht="15.75">
      <c r="A11" s="18" t="s">
        <v>159</v>
      </c>
      <c r="B11" s="18" t="s">
        <v>172</v>
      </c>
      <c r="C11" s="18" t="s">
        <v>163</v>
      </c>
      <c r="D11" s="18"/>
      <c r="E11" s="18" t="s">
        <v>165</v>
      </c>
      <c r="F11" s="18" t="s">
        <v>166</v>
      </c>
      <c r="G11" s="18" t="s">
        <v>167</v>
      </c>
      <c r="H11" s="18" t="s">
        <v>164</v>
      </c>
      <c r="I11" s="18" t="s">
        <v>168</v>
      </c>
      <c r="J11" s="18" t="s">
        <v>163</v>
      </c>
    </row>
    <row r="12" spans="1:10" ht="15">
      <c r="A12" s="16">
        <v>-0.15</v>
      </c>
      <c r="B12" s="16">
        <v>-0.4</v>
      </c>
      <c r="C12" s="16" t="s">
        <v>160</v>
      </c>
      <c r="D12" s="16"/>
      <c r="E12" s="16">
        <v>0</v>
      </c>
      <c r="F12" s="16">
        <f>E13</f>
        <v>0.05</v>
      </c>
      <c r="G12" s="16">
        <f>E12+(F12-E12)/2</f>
        <v>0.025</v>
      </c>
      <c r="H12" s="16">
        <v>5.8</v>
      </c>
      <c r="I12" s="16">
        <v>-1.9691757792641473</v>
      </c>
      <c r="J12" s="16"/>
    </row>
    <row r="13" spans="1:10" ht="15">
      <c r="A13" s="16">
        <v>-0.1</v>
      </c>
      <c r="B13" s="16">
        <v>-1.9</v>
      </c>
      <c r="C13" s="16"/>
      <c r="D13" s="16"/>
      <c r="E13" s="16">
        <v>0.05</v>
      </c>
      <c r="F13" s="16">
        <f aca="true" t="shared" si="0" ref="F13:F32">E14</f>
        <v>0.1</v>
      </c>
      <c r="G13" s="16">
        <f aca="true" t="shared" si="1" ref="G13:G33">E13+(F13-E13)/2</f>
        <v>0.07500000000000001</v>
      </c>
      <c r="H13" s="16">
        <v>4.2</v>
      </c>
      <c r="I13" s="16">
        <v>-0.3889033283824599</v>
      </c>
      <c r="J13" s="16"/>
    </row>
    <row r="14" spans="1:10" ht="15">
      <c r="A14" s="16">
        <v>-0.2</v>
      </c>
      <c r="B14" s="16">
        <v>-3.5</v>
      </c>
      <c r="C14" s="16" t="s">
        <v>161</v>
      </c>
      <c r="D14" s="16"/>
      <c r="E14" s="16">
        <v>0.1</v>
      </c>
      <c r="F14" s="16">
        <f t="shared" si="0"/>
        <v>0.15</v>
      </c>
      <c r="G14" s="16">
        <f t="shared" si="1"/>
        <v>0.125</v>
      </c>
      <c r="H14" s="16">
        <v>6.3</v>
      </c>
      <c r="I14" s="16">
        <v>-0.5669201746428891</v>
      </c>
      <c r="J14" s="16"/>
    </row>
    <row r="15" spans="1:10" ht="15">
      <c r="A15" s="16">
        <v>0.05</v>
      </c>
      <c r="B15" s="16">
        <v>-3.3</v>
      </c>
      <c r="C15" s="16"/>
      <c r="D15" s="16"/>
      <c r="E15" s="16">
        <v>0.15</v>
      </c>
      <c r="F15" s="16">
        <f t="shared" si="0"/>
        <v>0.2</v>
      </c>
      <c r="G15" s="16">
        <f t="shared" si="1"/>
        <v>0.175</v>
      </c>
      <c r="H15" s="16">
        <v>5.4</v>
      </c>
      <c r="I15" s="16">
        <v>-0.18204576401279915</v>
      </c>
      <c r="J15" s="16"/>
    </row>
    <row r="16" spans="1:10" ht="15">
      <c r="A16" s="16">
        <v>0.15</v>
      </c>
      <c r="B16" s="16">
        <v>-3.5</v>
      </c>
      <c r="C16" s="16"/>
      <c r="D16" s="16"/>
      <c r="E16" s="16">
        <v>0.2</v>
      </c>
      <c r="F16" s="16">
        <f t="shared" si="0"/>
        <v>0.25</v>
      </c>
      <c r="G16" s="16">
        <f t="shared" si="1"/>
        <v>0.225</v>
      </c>
      <c r="H16" s="16">
        <v>5.4</v>
      </c>
      <c r="I16" s="16">
        <v>-0.10347966985316825</v>
      </c>
      <c r="J16" s="16"/>
    </row>
    <row r="17" spans="1:10" ht="15">
      <c r="A17" s="16">
        <v>0.25</v>
      </c>
      <c r="B17" s="16">
        <v>-3.6</v>
      </c>
      <c r="C17" s="16"/>
      <c r="D17" s="16"/>
      <c r="E17" s="16">
        <v>0.25</v>
      </c>
      <c r="F17" s="16">
        <f t="shared" si="0"/>
        <v>0.3</v>
      </c>
      <c r="G17" s="16">
        <f t="shared" si="1"/>
        <v>0.275</v>
      </c>
      <c r="H17" s="16">
        <v>5.2</v>
      </c>
      <c r="I17" s="16"/>
      <c r="J17" s="16"/>
    </row>
    <row r="18" spans="1:10" ht="15">
      <c r="A18" s="16">
        <v>0.35</v>
      </c>
      <c r="B18" s="16">
        <v>-3.5</v>
      </c>
      <c r="C18" s="16"/>
      <c r="D18" s="16"/>
      <c r="E18" s="16">
        <v>0.3</v>
      </c>
      <c r="F18" s="16">
        <f t="shared" si="0"/>
        <v>0.35</v>
      </c>
      <c r="G18" s="16">
        <f t="shared" si="1"/>
        <v>0.32499999999999996</v>
      </c>
      <c r="H18" s="16">
        <v>4.8</v>
      </c>
      <c r="I18" s="16">
        <v>0.1521087630458836</v>
      </c>
      <c r="J18" s="16"/>
    </row>
    <row r="19" spans="1:10" ht="15">
      <c r="A19" s="16">
        <v>0.45</v>
      </c>
      <c r="B19" s="16">
        <v>-3.6</v>
      </c>
      <c r="C19" s="16"/>
      <c r="D19" s="16"/>
      <c r="E19" s="16">
        <v>0.35</v>
      </c>
      <c r="F19" s="16">
        <f t="shared" si="0"/>
        <v>0.4</v>
      </c>
      <c r="G19" s="16">
        <f t="shared" si="1"/>
        <v>0.375</v>
      </c>
      <c r="H19" s="16">
        <v>4.3</v>
      </c>
      <c r="I19" s="16"/>
      <c r="J19" s="16"/>
    </row>
    <row r="20" spans="1:10" ht="15">
      <c r="A20" s="16">
        <v>0.55</v>
      </c>
      <c r="B20" s="16">
        <v>-3.7</v>
      </c>
      <c r="C20" s="16"/>
      <c r="D20" s="16"/>
      <c r="E20" s="16">
        <v>0.4</v>
      </c>
      <c r="F20" s="16">
        <f t="shared" si="0"/>
        <v>0.45</v>
      </c>
      <c r="G20" s="16">
        <f t="shared" si="1"/>
        <v>0.42500000000000004</v>
      </c>
      <c r="H20" s="16">
        <v>4.4</v>
      </c>
      <c r="I20" s="16">
        <v>0.1521087630458836</v>
      </c>
      <c r="J20" s="16"/>
    </row>
    <row r="21" spans="1:10" ht="15">
      <c r="A21" s="16">
        <v>0.65</v>
      </c>
      <c r="B21" s="16">
        <v>-3.5</v>
      </c>
      <c r="C21" s="16"/>
      <c r="D21" s="16"/>
      <c r="E21" s="16">
        <v>0.45</v>
      </c>
      <c r="F21" s="16">
        <f t="shared" si="0"/>
        <v>0.5</v>
      </c>
      <c r="G21" s="16">
        <f t="shared" si="1"/>
        <v>0.475</v>
      </c>
      <c r="H21" s="16">
        <v>4.4</v>
      </c>
      <c r="I21" s="16"/>
      <c r="J21" s="16"/>
    </row>
    <row r="22" spans="1:10" ht="15">
      <c r="A22" s="16">
        <v>0.75</v>
      </c>
      <c r="B22" s="16">
        <v>-3.6</v>
      </c>
      <c r="C22" s="16"/>
      <c r="D22" s="16"/>
      <c r="E22" s="16">
        <v>0.5</v>
      </c>
      <c r="F22" s="16">
        <f t="shared" si="0"/>
        <v>0.6</v>
      </c>
      <c r="G22" s="16">
        <f t="shared" si="1"/>
        <v>0.55</v>
      </c>
      <c r="H22" s="16">
        <v>4.8</v>
      </c>
      <c r="I22" s="16"/>
      <c r="J22" s="16"/>
    </row>
    <row r="23" spans="1:10" ht="15">
      <c r="A23" s="16">
        <v>0.85</v>
      </c>
      <c r="B23" s="16">
        <v>-3.2</v>
      </c>
      <c r="C23" s="16"/>
      <c r="D23" s="16"/>
      <c r="E23" s="16">
        <v>0.6</v>
      </c>
      <c r="F23" s="16">
        <f t="shared" si="0"/>
        <v>0.7</v>
      </c>
      <c r="G23" s="16">
        <f t="shared" si="1"/>
        <v>0.6499999999999999</v>
      </c>
      <c r="H23" s="16">
        <v>5</v>
      </c>
      <c r="I23" s="16"/>
      <c r="J23" s="16"/>
    </row>
    <row r="24" spans="1:10" ht="15">
      <c r="A24" s="16">
        <v>1</v>
      </c>
      <c r="B24" s="16">
        <v>-3.2</v>
      </c>
      <c r="C24" s="16" t="s">
        <v>162</v>
      </c>
      <c r="D24" s="16"/>
      <c r="E24" s="16">
        <v>0.7</v>
      </c>
      <c r="F24" s="16">
        <f t="shared" si="0"/>
        <v>0.8</v>
      </c>
      <c r="G24" s="16">
        <f t="shared" si="1"/>
        <v>0.75</v>
      </c>
      <c r="H24" s="16">
        <v>5</v>
      </c>
      <c r="I24" s="16"/>
      <c r="J24" s="16"/>
    </row>
    <row r="25" spans="1:10" ht="15">
      <c r="A25" s="16">
        <v>1.1</v>
      </c>
      <c r="B25" s="16">
        <v>-3.2</v>
      </c>
      <c r="C25" s="16"/>
      <c r="D25" s="16"/>
      <c r="E25" s="16">
        <v>0.8</v>
      </c>
      <c r="F25" s="16">
        <f t="shared" si="0"/>
        <v>0.9</v>
      </c>
      <c r="G25" s="16">
        <f t="shared" si="1"/>
        <v>0.8500000000000001</v>
      </c>
      <c r="H25" s="16">
        <v>4</v>
      </c>
      <c r="I25" s="16"/>
      <c r="J25" s="16"/>
    </row>
    <row r="26" spans="1:10" ht="15">
      <c r="A26" s="16">
        <v>1.2</v>
      </c>
      <c r="B26" s="16">
        <v>-3</v>
      </c>
      <c r="C26" s="16"/>
      <c r="D26" s="16"/>
      <c r="E26" s="16">
        <v>0.9</v>
      </c>
      <c r="F26" s="16">
        <f t="shared" si="0"/>
        <v>1</v>
      </c>
      <c r="G26" s="16">
        <f t="shared" si="1"/>
        <v>0.95</v>
      </c>
      <c r="H26" s="16">
        <v>5</v>
      </c>
      <c r="I26" s="16"/>
      <c r="J26" s="16"/>
    </row>
    <row r="27" spans="1:10" ht="15">
      <c r="A27" s="16">
        <v>1.3</v>
      </c>
      <c r="B27" s="16">
        <v>-2.8</v>
      </c>
      <c r="C27" s="16"/>
      <c r="D27" s="16"/>
      <c r="E27" s="16">
        <v>1</v>
      </c>
      <c r="F27" s="16">
        <f t="shared" si="0"/>
        <v>1.1</v>
      </c>
      <c r="G27" s="16">
        <f t="shared" si="1"/>
        <v>1.05</v>
      </c>
      <c r="H27" s="16">
        <v>5.4</v>
      </c>
      <c r="I27" s="16"/>
      <c r="J27" s="16"/>
    </row>
    <row r="28" spans="1:10" ht="15">
      <c r="A28" s="16">
        <v>1.4</v>
      </c>
      <c r="B28" s="16">
        <v>-2.6</v>
      </c>
      <c r="C28" s="16"/>
      <c r="D28" s="16"/>
      <c r="E28" s="16">
        <v>1.1</v>
      </c>
      <c r="F28" s="16">
        <f t="shared" si="0"/>
        <v>1.2</v>
      </c>
      <c r="G28" s="16">
        <f t="shared" si="1"/>
        <v>1.15</v>
      </c>
      <c r="H28" s="16">
        <v>4.6</v>
      </c>
      <c r="I28" s="16"/>
      <c r="J28" s="16"/>
    </row>
    <row r="29" spans="1:10" ht="15">
      <c r="A29" s="16">
        <v>1.5</v>
      </c>
      <c r="B29" s="16">
        <v>-2.4</v>
      </c>
      <c r="C29" s="16"/>
      <c r="D29" s="16"/>
      <c r="E29" s="16">
        <v>1.2</v>
      </c>
      <c r="F29" s="16">
        <f t="shared" si="0"/>
        <v>1.3</v>
      </c>
      <c r="G29" s="16">
        <f t="shared" si="1"/>
        <v>1.25</v>
      </c>
      <c r="H29" s="16">
        <v>4.1</v>
      </c>
      <c r="I29" s="16"/>
      <c r="J29" s="16"/>
    </row>
    <row r="30" spans="1:10" ht="15">
      <c r="A30" s="16">
        <v>1.6</v>
      </c>
      <c r="B30" s="16">
        <v>-2.2</v>
      </c>
      <c r="C30" s="16"/>
      <c r="D30" s="16"/>
      <c r="E30" s="16">
        <v>1.3</v>
      </c>
      <c r="F30" s="16">
        <f t="shared" si="0"/>
        <v>1.4</v>
      </c>
      <c r="G30" s="16">
        <f t="shared" si="1"/>
        <v>1.35</v>
      </c>
      <c r="H30" s="16">
        <v>4.7</v>
      </c>
      <c r="I30" s="16"/>
      <c r="J30" s="16"/>
    </row>
    <row r="31" spans="1:10" ht="15">
      <c r="A31" s="16"/>
      <c r="B31" s="16"/>
      <c r="C31" s="16"/>
      <c r="D31" s="16"/>
      <c r="E31" s="16">
        <v>1.4</v>
      </c>
      <c r="F31" s="16">
        <f t="shared" si="0"/>
        <v>1.5</v>
      </c>
      <c r="G31" s="16">
        <f t="shared" si="1"/>
        <v>1.45</v>
      </c>
      <c r="H31" s="16">
        <v>4.6</v>
      </c>
      <c r="I31" s="16"/>
      <c r="J31" s="16"/>
    </row>
    <row r="32" spans="1:10" ht="15">
      <c r="A32" s="16"/>
      <c r="B32" s="16"/>
      <c r="C32" s="16"/>
      <c r="D32" s="16"/>
      <c r="E32" s="16">
        <v>1.5</v>
      </c>
      <c r="F32" s="16">
        <f t="shared" si="0"/>
        <v>1.6</v>
      </c>
      <c r="G32" s="16">
        <f t="shared" si="1"/>
        <v>1.55</v>
      </c>
      <c r="H32" s="16">
        <v>5.8</v>
      </c>
      <c r="I32" s="16"/>
      <c r="J32" s="16"/>
    </row>
    <row r="33" spans="1:10" ht="15">
      <c r="A33" s="16"/>
      <c r="B33" s="16"/>
      <c r="C33" s="16"/>
      <c r="D33" s="16"/>
      <c r="E33" s="16">
        <v>1.6</v>
      </c>
      <c r="F33" s="16">
        <v>1.66</v>
      </c>
      <c r="G33" s="16">
        <f t="shared" si="1"/>
        <v>1.63</v>
      </c>
      <c r="H33" s="16">
        <v>10.4</v>
      </c>
      <c r="I33" s="16"/>
      <c r="J33" s="16"/>
    </row>
    <row r="34" spans="1:10" ht="1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5.75">
      <c r="A35" s="18" t="s">
        <v>51</v>
      </c>
      <c r="B35" s="18" t="s">
        <v>56</v>
      </c>
      <c r="C35" s="16" t="s">
        <v>52</v>
      </c>
      <c r="D35" s="16" t="s">
        <v>183</v>
      </c>
      <c r="E35" s="16"/>
      <c r="F35" s="16"/>
      <c r="G35" s="16"/>
      <c r="H35" s="16"/>
      <c r="I35" s="16"/>
      <c r="J35" s="16"/>
    </row>
    <row r="36" spans="1:10" s="1" customFormat="1" ht="15.75">
      <c r="A36" s="18" t="s">
        <v>165</v>
      </c>
      <c r="B36" s="18" t="s">
        <v>166</v>
      </c>
      <c r="C36" s="18" t="s">
        <v>167</v>
      </c>
      <c r="D36" s="18" t="s">
        <v>178</v>
      </c>
      <c r="E36" s="18" t="s">
        <v>169</v>
      </c>
      <c r="F36" s="18" t="s">
        <v>175</v>
      </c>
      <c r="G36" s="18" t="s">
        <v>170</v>
      </c>
      <c r="H36" s="18" t="s">
        <v>168</v>
      </c>
      <c r="I36" s="18" t="s">
        <v>163</v>
      </c>
      <c r="J36" s="18"/>
    </row>
    <row r="37" spans="1:10" ht="15">
      <c r="A37" s="16">
        <v>0</v>
      </c>
      <c r="B37" s="16">
        <v>0.05</v>
      </c>
      <c r="C37" s="16">
        <f aca="true" t="shared" si="2" ref="C37:C42">A37+(B37-A37)/2</f>
        <v>0.025</v>
      </c>
      <c r="D37" s="16">
        <v>182</v>
      </c>
      <c r="E37" s="16">
        <v>32</v>
      </c>
      <c r="F37" s="16">
        <v>64.04513850000001</v>
      </c>
      <c r="G37" s="16">
        <f aca="true" t="shared" si="3" ref="G37:G42">1000*(E37/(1+0.0008*F37))/(E37/(1+0.0008*F37)+D37/(0.917))</f>
        <v>132.97746263112575</v>
      </c>
      <c r="H37" s="16">
        <v>-3.763267347162552</v>
      </c>
      <c r="I37" s="16" t="s">
        <v>177</v>
      </c>
      <c r="J37" s="16"/>
    </row>
    <row r="38" spans="1:10" ht="15">
      <c r="A38" s="16">
        <v>0.1</v>
      </c>
      <c r="B38" s="16">
        <v>0.15</v>
      </c>
      <c r="C38" s="16">
        <f t="shared" si="2"/>
        <v>0.125</v>
      </c>
      <c r="D38" s="16">
        <v>180</v>
      </c>
      <c r="E38" s="16">
        <v>34</v>
      </c>
      <c r="F38" s="16">
        <v>64.04513850000001</v>
      </c>
      <c r="G38" s="16">
        <f t="shared" si="3"/>
        <v>141.46065915422972</v>
      </c>
      <c r="H38" s="16">
        <v>-1.730493974222231</v>
      </c>
      <c r="I38" s="16" t="s">
        <v>177</v>
      </c>
      <c r="J38" s="16"/>
    </row>
    <row r="39" spans="1:10" ht="15">
      <c r="A39" s="16">
        <v>0.2</v>
      </c>
      <c r="B39" s="16">
        <v>0.25</v>
      </c>
      <c r="C39" s="16">
        <f t="shared" si="2"/>
        <v>0.225</v>
      </c>
      <c r="D39" s="16">
        <v>215</v>
      </c>
      <c r="E39" s="16">
        <v>27</v>
      </c>
      <c r="F39" s="16">
        <v>64.04513850000001</v>
      </c>
      <c r="G39" s="16">
        <f t="shared" si="3"/>
        <v>98.73003017789283</v>
      </c>
      <c r="H39" s="16">
        <v>-1.3585481613652448</v>
      </c>
      <c r="I39" s="16" t="s">
        <v>177</v>
      </c>
      <c r="J39" s="16"/>
    </row>
    <row r="40" spans="1:10" ht="15">
      <c r="A40" s="16">
        <v>0.3</v>
      </c>
      <c r="B40" s="16">
        <v>0.35</v>
      </c>
      <c r="C40" s="16">
        <f t="shared" si="2"/>
        <v>0.32499999999999996</v>
      </c>
      <c r="D40" s="16">
        <v>214</v>
      </c>
      <c r="E40" s="16">
        <v>28</v>
      </c>
      <c r="F40" s="16">
        <v>64.04513850000001</v>
      </c>
      <c r="G40" s="16">
        <f t="shared" si="3"/>
        <v>102.44153343622511</v>
      </c>
      <c r="H40" s="16">
        <v>-1.213350063298079</v>
      </c>
      <c r="I40" s="16" t="s">
        <v>177</v>
      </c>
      <c r="J40" s="16"/>
    </row>
    <row r="41" spans="1:10" ht="15">
      <c r="A41" s="16">
        <v>0.4</v>
      </c>
      <c r="B41" s="16">
        <v>0.45</v>
      </c>
      <c r="C41" s="16">
        <f t="shared" si="2"/>
        <v>0.42500000000000004</v>
      </c>
      <c r="D41" s="16">
        <v>212</v>
      </c>
      <c r="E41" s="16">
        <v>28</v>
      </c>
      <c r="F41" s="16">
        <v>64.04513850000001</v>
      </c>
      <c r="G41" s="16">
        <f t="shared" si="3"/>
        <v>103.30812297304067</v>
      </c>
      <c r="H41" s="16">
        <v>-1.3714767591383485</v>
      </c>
      <c r="I41" s="16" t="s">
        <v>177</v>
      </c>
      <c r="J41" s="16"/>
    </row>
    <row r="42" spans="1:10" ht="15">
      <c r="A42" s="16">
        <v>0.5</v>
      </c>
      <c r="B42" s="16">
        <v>0.55</v>
      </c>
      <c r="C42" s="16">
        <f t="shared" si="2"/>
        <v>0.525</v>
      </c>
      <c r="D42" s="16">
        <v>206</v>
      </c>
      <c r="E42" s="16">
        <v>34</v>
      </c>
      <c r="F42" s="16">
        <v>64.04513850000001</v>
      </c>
      <c r="G42" s="16">
        <f t="shared" si="3"/>
        <v>125.85342063889095</v>
      </c>
      <c r="H42" s="16">
        <v>-1.8160216210289177</v>
      </c>
      <c r="I42" s="16" t="s">
        <v>177</v>
      </c>
      <c r="J42" s="16"/>
    </row>
    <row r="43" spans="1:15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O43" s="2"/>
    </row>
    <row r="44" spans="1:12" s="1" customFormat="1" ht="15.75">
      <c r="A44" s="18" t="s">
        <v>171</v>
      </c>
      <c r="B44" s="18"/>
      <c r="C44" s="18"/>
      <c r="D44" s="18"/>
      <c r="E44" s="18"/>
      <c r="F44" s="18"/>
      <c r="G44" s="18"/>
      <c r="H44" s="18"/>
      <c r="I44" s="18"/>
      <c r="J44" s="18"/>
      <c r="L44" s="2"/>
    </row>
    <row r="45" spans="1:12" s="1" customFormat="1" ht="15.75">
      <c r="A45" s="18" t="s">
        <v>165</v>
      </c>
      <c r="B45" s="18" t="s">
        <v>166</v>
      </c>
      <c r="C45" s="18" t="s">
        <v>167</v>
      </c>
      <c r="D45" s="18" t="s">
        <v>172</v>
      </c>
      <c r="E45" s="18" t="s">
        <v>173</v>
      </c>
      <c r="F45" s="18" t="s">
        <v>175</v>
      </c>
      <c r="G45" s="18" t="s">
        <v>168</v>
      </c>
      <c r="H45" s="18" t="s">
        <v>174</v>
      </c>
      <c r="I45" s="18" t="s">
        <v>163</v>
      </c>
      <c r="J45" s="18"/>
      <c r="L45" s="2"/>
    </row>
    <row r="46" spans="1:10" s="2" customFormat="1" ht="15">
      <c r="A46" s="16">
        <v>0</v>
      </c>
      <c r="B46" s="16">
        <v>0.1</v>
      </c>
      <c r="C46" s="16">
        <f>A46+(B46-A46)/2</f>
        <v>0.05</v>
      </c>
      <c r="D46" s="16"/>
      <c r="E46" s="16">
        <v>71.5</v>
      </c>
      <c r="F46" s="16"/>
      <c r="G46" s="16">
        <v>-19.419804641434265</v>
      </c>
      <c r="H46" s="16"/>
      <c r="I46" s="16"/>
      <c r="J46" s="16"/>
    </row>
    <row r="47" spans="1:10" ht="15">
      <c r="A47" s="16">
        <v>0.1</v>
      </c>
      <c r="B47" s="16">
        <v>0.2</v>
      </c>
      <c r="C47" s="16">
        <f>A47+(B47-A47)/2</f>
        <v>0.15000000000000002</v>
      </c>
      <c r="D47" s="16"/>
      <c r="E47" s="16">
        <v>700</v>
      </c>
      <c r="F47" s="16"/>
      <c r="G47" s="16">
        <v>-17.783172211155378</v>
      </c>
      <c r="H47" s="16"/>
      <c r="I47" s="16"/>
      <c r="J47" s="16"/>
    </row>
    <row r="48" spans="1:10" ht="1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s="1" customFormat="1" ht="15.7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s="1" customFormat="1" ht="15.7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s="1" customFormat="1" ht="15.75">
      <c r="A51" s="18"/>
      <c r="B51" s="16"/>
      <c r="C51" s="16"/>
      <c r="D51" s="16"/>
      <c r="E51" s="16"/>
      <c r="F51" s="16"/>
      <c r="G51" s="16"/>
      <c r="H51" s="18"/>
      <c r="I51" s="18"/>
      <c r="J51" s="18"/>
    </row>
    <row r="52" spans="1:10" ht="15.75">
      <c r="A52" s="18"/>
      <c r="B52" s="16"/>
      <c r="C52" s="16"/>
      <c r="D52" s="16"/>
      <c r="E52" s="16"/>
      <c r="F52" s="16"/>
      <c r="G52" s="16"/>
      <c r="H52" s="16"/>
      <c r="I52" s="16"/>
      <c r="J52" s="16"/>
    </row>
    <row r="53" spans="1:12" ht="15.75">
      <c r="A53" s="18"/>
      <c r="B53" s="16"/>
      <c r="C53" s="16"/>
      <c r="D53" s="16"/>
      <c r="E53" s="16"/>
      <c r="F53" s="16"/>
      <c r="G53" s="16"/>
      <c r="H53" s="16"/>
      <c r="I53" s="18"/>
      <c r="J53" s="18"/>
      <c r="L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9" ht="12">
      <c r="A59" s="1"/>
    </row>
    <row r="60" ht="12">
      <c r="A60" s="1"/>
    </row>
    <row r="61" ht="12">
      <c r="A61" s="1"/>
    </row>
    <row r="62" ht="12">
      <c r="A62" s="1"/>
    </row>
    <row r="63" ht="12">
      <c r="A63" s="1"/>
    </row>
    <row r="64" ht="12">
      <c r="A64" s="1"/>
    </row>
    <row r="65" ht="12">
      <c r="A65" s="1"/>
    </row>
    <row r="66" ht="12">
      <c r="A66" s="1"/>
    </row>
    <row r="68" ht="12">
      <c r="A68" s="1"/>
    </row>
    <row r="69" ht="12">
      <c r="A69" s="1"/>
    </row>
    <row r="70" ht="12">
      <c r="A70" s="1"/>
    </row>
    <row r="71" ht="12">
      <c r="A71" s="1"/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Geophysical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Hajo Eicken</dc:creator>
  <cp:keywords/>
  <dc:description/>
  <cp:lastModifiedBy>Mette</cp:lastModifiedBy>
  <cp:lastPrinted>2000-08-11T17:59:47Z</cp:lastPrinted>
  <dcterms:created xsi:type="dcterms:W3CDTF">1999-11-16T17:42:00Z</dcterms:created>
  <dcterms:modified xsi:type="dcterms:W3CDTF">2008-08-27T21:46:56Z</dcterms:modified>
  <cp:category/>
  <cp:version/>
  <cp:contentType/>
  <cp:contentStatus/>
</cp:coreProperties>
</file>