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00" tabRatio="853" activeTab="0"/>
  </bookViews>
  <sheets>
    <sheet name="CS110122A" sheetId="1" r:id="rId1"/>
    <sheet name="CS110122B" sheetId="2" r:id="rId2"/>
    <sheet name="CS110328" sheetId="3" r:id="rId3"/>
    <sheet name="CS110331A" sheetId="4" r:id="rId4"/>
    <sheet name="CS110331B" sheetId="5" r:id="rId5"/>
    <sheet name="CS110402A" sheetId="6" r:id="rId6"/>
    <sheet name="CS110402B" sheetId="7" r:id="rId7"/>
    <sheet name="BS110402C" sheetId="8" r:id="rId8"/>
    <sheet name="CS110515" sheetId="9" r:id="rId9"/>
    <sheet name="CS110516" sheetId="10" r:id="rId10"/>
    <sheet name="CS110517" sheetId="11" r:id="rId11"/>
    <sheet name="CS110518" sheetId="12" r:id="rId12"/>
    <sheet name="CS110519" sheetId="13" r:id="rId13"/>
    <sheet name="CS110520" sheetId="14" r:id="rId14"/>
    <sheet name="CS110607A" sheetId="15" r:id="rId15"/>
    <sheet name="CS110607B"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<sst xmlns="http://schemas.openxmlformats.org/spreadsheetml/2006/main" count="832" uniqueCount="178">
  <si>
    <t>CS110520</t>
  </si>
  <si>
    <t>Stratigraphy samples, all labels start with CS110519TS</t>
  </si>
  <si>
    <t>Label</t>
  </si>
  <si>
    <t>Dep_1,m</t>
  </si>
  <si>
    <t>Christian</t>
  </si>
  <si>
    <t>Ken</t>
  </si>
  <si>
    <t>at 10:30 am</t>
  </si>
  <si>
    <t>Cindy, Ken, David, Christian &amp; Marc revisit site sampled on 15 May for further measurements.  Hajo stays in the lab. Core length 1.57m, Part 1: 1.24m. Salinity sample 31 (Dep_1 1.5m) is 7cm long. Distinct algal layer in bottom 3 cm.</t>
  </si>
  <si>
    <t>Marc Mueller-Stoffels, Christian Sampson</t>
  </si>
  <si>
    <t>CS110520</t>
  </si>
  <si>
    <t>19 May 2011</t>
  </si>
  <si>
    <t>71.36999N, 156.56286W</t>
  </si>
  <si>
    <t>Multiyear ice pan approximately 800 m NW of Mass Balance Site, ca. 200 m in diameter, same pan as sampled on 28 March 2011. Samples taken for salinity measurements as well as for centrifuging and stratigraphy.</t>
  </si>
  <si>
    <t>CS110519A</t>
  </si>
  <si>
    <t>CS110519B</t>
  </si>
  <si>
    <t>20 May 2011</t>
  </si>
  <si>
    <t>Hajo Eicken, Marc Mueller-Stoffels</t>
  </si>
  <si>
    <t>Air temperature (˚C):</t>
  </si>
  <si>
    <t>71.3658N, 156.5473W</t>
  </si>
  <si>
    <t>Ice mass, g</t>
  </si>
  <si>
    <t>Brine mass, g</t>
  </si>
  <si>
    <t>S, ‰</t>
  </si>
  <si>
    <t>Vb, ‰</t>
  </si>
  <si>
    <t>Comments: centrifuged for 4 minutes @ 1400 RPM</t>
  </si>
  <si>
    <t>Interpolated temperature, ˚C</t>
  </si>
  <si>
    <t>16 May 2011</t>
  </si>
  <si>
    <t>Cindy, Ken, David &amp; Christian revisit site sampled on 15 May for further measurements. Marc and Hajo stay in the lab.</t>
  </si>
  <si>
    <t>Collected by:</t>
  </si>
  <si>
    <t>17 May 2011</t>
  </si>
  <si>
    <t>CS110517</t>
  </si>
  <si>
    <t>CS110517B</t>
  </si>
  <si>
    <t>Approximately 80 m southwest of Mass Balance Site. Core length: 1.54 m. Distinct algal layer in bottom 3 cm. Core fractures at 23cm, 90cm. Core A was retained in entire length for further stratigraphic work. Core B was centrifuged.</t>
  </si>
  <si>
    <t>sample lost brine</t>
  </si>
  <si>
    <t>18 May 2011</t>
  </si>
  <si>
    <t xml:space="preserve">Cindy, Ken, David, Christian &amp; Marc revisit site sampled on 15 May for further measurements.  Hajo stays in the lab. Core was taken about 80m SW of Mass Balance Site and about 10 m N of previous days core. Core length is 1.61 m. Distinct algae layer at bottom 3 cm. Part 1 of core was 1.24 m long. </t>
  </si>
  <si>
    <t>Marc Mueller-Stoffels and Christian Sampson</t>
  </si>
  <si>
    <t>CS110518</t>
  </si>
  <si>
    <t>T, C</t>
  </si>
  <si>
    <t>Measured with YSI30 probe</t>
  </si>
  <si>
    <t>End of Part 1</t>
  </si>
  <si>
    <t>Trace algae</t>
  </si>
  <si>
    <t>High algae</t>
  </si>
  <si>
    <t>Top of part 2, exposed to air for long time</t>
  </si>
  <si>
    <t>CS110519</t>
  </si>
  <si>
    <t>(looked like a spot of shallow snow depth -- but wasn't)</t>
  </si>
  <si>
    <t>7 June 2011</t>
  </si>
  <si>
    <t>-1 C</t>
  </si>
  <si>
    <t>Chris Petrich, Josh Jones, Bruce Elder, Mats Granskog</t>
  </si>
  <si>
    <t>CS110607A</t>
  </si>
  <si>
    <t>n/m</t>
  </si>
  <si>
    <t>temperature core: 1.48, salinity core: 1.415</t>
  </si>
  <si>
    <t>ice below gap layer</t>
  </si>
  <si>
    <t>ice above gap layer</t>
  </si>
  <si>
    <t>sample partially lost during melting; salinity of remaining water: 2.4</t>
  </si>
  <si>
    <t>sample is almost entirely air -&gt; not enough volume to measure</t>
  </si>
  <si>
    <t>CS110607B</t>
  </si>
  <si>
    <t>Core 2</t>
  </si>
  <si>
    <t>Core 1</t>
  </si>
  <si>
    <t>end first core segment</t>
  </si>
  <si>
    <t>start second core segment</t>
  </si>
  <si>
    <t>filter rinsed with distilled water instead of filtered seawater</t>
  </si>
  <si>
    <t>"white ice", first-year, at mass balance site, at location that was covered by comparatively deep snow dune in early April. Located near under-ice radiometer. Separate temperature core taken before core used for salinity and filtration. Sectioned first segment of core from top to segment bottom fracture, then from bottom to top of second core segment. Bottom sections filter extremely slowly and there are white "flakes"; is this algae snot?</t>
  </si>
  <si>
    <t>"blue ice", first-year, at mass balance site, at location of thin (5 cm) snow depth in early April. Located near pinger mast. Uppermost 1 cm is crystal clear. Separate temperature core taken before core used for salinity and filtration. 5 cm surface layer followed by gap (gap layer is about 2 to 3 cm but it is assumed for the purpose of sampling and measurements below), followed by rest of core. Part of the very bottom layer (part of the biota-enriched bottom cm or so) may have been lost during core recovery. Sectioned first segment of core from top to segment bottom fracture, then from bottom to top of second core segment. Bottom sections filter extremely slowly and there are white "flakes"; is this algae snot?</t>
  </si>
  <si>
    <t>Multi-year ice near Mass Balance Site (ca. 700 m to WNW). Very rough ice on trail to site. MY ice floe diameter ca. 100-200 m with hummocks 1-2 m high at margins. Cores taken in level spot ca. 5 m from small hummock. Auger holes confirmed uniform ice thickness in sampling area (2.5 to 2.8m thick along its margins). Total of 4 cores taken, with 3 cores for Jeff Bowman (grad student with Jody Deming, UW) for microbiological analysis and chlorophyll measurements. Immediately adjacent to sampling site was a refrozen pond with thinner ice and ice that contained large amounts of sediment in the bottom layers (brought up by auger). Core sectiond in 5 cm-sections. Core fractures in samples #10, #22, #33. Highly-scattering, low-density ice in samples #1 (upper-most sample), top of #2, bottom of #3, top of #4. Air inclusions clearly visible in samples #1 through #13, only. Measurements with YSI30. Snow conductance is given, temperature-adjusted to 25C. Snow pit immediately to the left of site.</t>
  </si>
  <si>
    <t>First-year ice core. Core appeared to show evidence of rafting in upper 70 cm, columnar ice below 70 cm. Searched for multi-year ice to the East of Point Barrow to the Plover Islands in fast ice with helicopter. Did not find any trace of multiyear ice more than 2 miles east of Point Barrow (with some seen just east of Point Barrow). Sampled level landfast ice pan, ca. 500 x 1000 m in diameter, with several cracks visible in the vicinity of the sampling site running parallel and perpendiculat to shore. EM measurements of ice thickness parallel to shore along 200 m profile centered on the coring site. Snow sample (wind slab) taken. Clear day, calm with some fog banks moving through. Measurements with YSI30.</t>
  </si>
  <si>
    <t>sample bags labeled  "Core B" in the field</t>
  </si>
  <si>
    <t>contains core fracture</t>
  </si>
  <si>
    <t>core fracture below here</t>
  </si>
  <si>
    <t>core fracture above here</t>
  </si>
  <si>
    <t>highly scattering</t>
  </si>
  <si>
    <t>seawater</t>
  </si>
  <si>
    <t>diluted 1:10 during measurement</t>
  </si>
  <si>
    <t>scattering layer</t>
  </si>
  <si>
    <t>brown algae and critters</t>
  </si>
  <si>
    <t>Big flow of first-year ice, 110 km North of Point Barrow. Core length: 1.09 m. Measurements with YSI30. Ice looks clean (devoid of particulate matter).</t>
  </si>
  <si>
    <t>BS110402C</t>
  </si>
  <si>
    <t>Snow sample</t>
  </si>
  <si>
    <t>Cond, µS/cm</t>
  </si>
  <si>
    <t>Particulate mass, mg</t>
  </si>
  <si>
    <t>Particulate, mg/l</t>
  </si>
  <si>
    <t>Future location of mass balance site. Upper 5 cm frazil, fracture at 0.38 m, bottom 0.5 cm lamellar, bottom 4 cm brittle. Core looks sediment-free. Core length: 0.86 m. Measurements with YSI30. Seawater salinity 35.0 ppt. Filtered on GF/F.</t>
  </si>
  <si>
    <t>Future location of mass balance site. Upper 5 cm frazil, fracture at 0.32 m, bottom 1 cm interface layer white-ish. Core looks sediment-free. Core length: 0.86 m. Measurements with YSI30. Seawater salinity: 35.0 ppt. Filtered on GF/F.</t>
  </si>
  <si>
    <t>silt</t>
  </si>
  <si>
    <t>"snow 1-7"</t>
  </si>
  <si>
    <t>71.339N, 155.9622W</t>
  </si>
  <si>
    <t>depth hoar above ice surface; crystal size 2-5 mm; hardness R2</t>
  </si>
  <si>
    <t>icy crust 0.16 to 0.17 m above ice surface, capping depth hoar layer; overlain by wind slab with grain size ca. 0.5 mm; hardness R3/4</t>
  </si>
  <si>
    <t>wind slab, grain size ca. 0.5 mm; hardness 3/4</t>
  </si>
  <si>
    <t>71.4006667N, 156.561383W</t>
  </si>
  <si>
    <t xml:space="preserve"> -15 ˚C</t>
  </si>
  <si>
    <t>Date:</t>
  </si>
  <si>
    <t>Location:</t>
  </si>
  <si>
    <t>Chukchi Sea</t>
  </si>
  <si>
    <t>Coordinates:</t>
  </si>
  <si>
    <t>Snow depth (m):</t>
  </si>
  <si>
    <t>Freeboard (m):</t>
  </si>
  <si>
    <t>Ice thickness (m):</t>
  </si>
  <si>
    <t>Air temperature:</t>
  </si>
  <si>
    <t>Comments:</t>
  </si>
  <si>
    <t>Collected by</t>
  </si>
  <si>
    <t>Core:</t>
  </si>
  <si>
    <t>Note:</t>
  </si>
  <si>
    <t>Depth, m</t>
  </si>
  <si>
    <t>T, ˚C</t>
  </si>
  <si>
    <t>Comments</t>
  </si>
  <si>
    <t>Dep_1, m</t>
  </si>
  <si>
    <t>Dep_2, m</t>
  </si>
  <si>
    <t>Dep_mid,m</t>
  </si>
  <si>
    <t>S, psu</t>
  </si>
  <si>
    <t>d18O, ‰</t>
  </si>
  <si>
    <t>Filtered volume, ml</t>
  </si>
  <si>
    <t>22 Jan 2011</t>
  </si>
  <si>
    <t>71.36668N, 156.54519W</t>
  </si>
  <si>
    <t>"Core 1"</t>
  </si>
  <si>
    <t>-35 C</t>
  </si>
  <si>
    <t>CS110122A</t>
  </si>
  <si>
    <t>CS110122B</t>
  </si>
  <si>
    <t>"Core 2"</t>
  </si>
  <si>
    <t>28 Mar 2011</t>
  </si>
  <si>
    <t>-20 C</t>
  </si>
  <si>
    <t>Hajo Eicken, Matt Druckenmiller</t>
  </si>
  <si>
    <t>CS110328</t>
  </si>
  <si>
    <t>31 Mar 2011</t>
  </si>
  <si>
    <t>Chukchi/Beaufort Sea</t>
  </si>
  <si>
    <t>72.38602N, 156.15111W</t>
  </si>
  <si>
    <t>Chris Petrich, Andy Mahoney</t>
  </si>
  <si>
    <t>CS110331A</t>
  </si>
  <si>
    <t>71.98270N, 156.08154W</t>
  </si>
  <si>
    <t>CS110331B</t>
  </si>
  <si>
    <t>CS110402A</t>
  </si>
  <si>
    <t>Hajo Eicken, Andy Mahoney</t>
  </si>
  <si>
    <t>Beaufort Sea</t>
  </si>
  <si>
    <t>2 Apr 2011</t>
  </si>
  <si>
    <t>71.36703N, 156.54634W</t>
  </si>
  <si>
    <t>Chris Petrich, Bruce Elder</t>
  </si>
  <si>
    <t>"Core 3"</t>
  </si>
  <si>
    <t>-21 C</t>
  </si>
  <si>
    <t>CS110402B</t>
  </si>
  <si>
    <t>"Core 4"</t>
  </si>
  <si>
    <t>Approximately 20 m West of Mass Balance Site. Core length: 1.39 m. Upper 5 cm highly scattering, algae in bottom 2 cm. Core fracture at 33 cm and 60 cm. Measurements with YSI30.</t>
  </si>
  <si>
    <t>water</t>
  </si>
  <si>
    <t>Chl-a, ug/l</t>
  </si>
  <si>
    <t>Phaeo, ug/l</t>
  </si>
  <si>
    <t>Chris Petrich, Marcel Nicolaus, Andy Mahoney</t>
  </si>
  <si>
    <t>Approximately 20 m West of Mass Balance Site. Core length: 1.41 m. Upper 5 cm highly scattering. Algae in bottom 2 cm. Core fracture at 30 cm, 70 cm, and 97 cm. Measurements with YSI30. Water sample froze before filtration.</t>
  </si>
  <si>
    <t>measured at 7C</t>
  </si>
  <si>
    <t>fracture</t>
  </si>
  <si>
    <t>iso</t>
  </si>
  <si>
    <t>traces of sediment</t>
  </si>
  <si>
    <t>med. Sediment content</t>
  </si>
  <si>
    <t>below fracture</t>
  </si>
  <si>
    <t>low sediment content</t>
  </si>
  <si>
    <t>very high sediment content</t>
  </si>
  <si>
    <t>high sediment content</t>
  </si>
  <si>
    <t>bottom</t>
  </si>
  <si>
    <t>`</t>
  </si>
  <si>
    <t>Floe of deformed ice (wasn't obvious from the air) with refrozen cracks and rafting, North of Point Barrow. Core appears too long probably because of error introduced at fractures around 0.6 m and 1.2 m. Measurements with YSI30.</t>
  </si>
  <si>
    <t>15 May 2011</t>
  </si>
  <si>
    <t>CS110515</t>
  </si>
  <si>
    <t>high algal content</t>
  </si>
  <si>
    <t xml:space="preserve">Depth </t>
  </si>
  <si>
    <t>CS110402</t>
  </si>
  <si>
    <t>sample fell into snow &amp; was cleaned off, cf d18O</t>
  </si>
  <si>
    <t>CS110515B</t>
  </si>
  <si>
    <t>CS110515A</t>
  </si>
  <si>
    <t>break in core at 0.23m</t>
  </si>
  <si>
    <t>first core ends at 0.9m</t>
  </si>
  <si>
    <t>Mean Diam [cm]</t>
  </si>
  <si>
    <t>Top depth, m</t>
  </si>
  <si>
    <t>Mass, g</t>
  </si>
  <si>
    <t>Mean length, cm</t>
  </si>
  <si>
    <t>Volume, cm^3</t>
  </si>
  <si>
    <t>Density, g/cm^3</t>
  </si>
  <si>
    <t>Sample could not be centrifuged</t>
  </si>
  <si>
    <t>set to temperature of -1.7 ˚C</t>
  </si>
  <si>
    <t>measurement likely erroneous due to high porosity of sample</t>
  </si>
  <si>
    <t>Approximately 80 m southwest of Mass Balance Site. Core length: 1.52 m. Distinct algal layer in bottom 3 cm. Core fractures at 23cm, 90cm. Thick sections cut on parallel core at 0.07 m (H), 0.07-0.17m (V), 0.5m (H), 0.5-0.6m (V), 0.93m, 0.94-1.02m, 1.17m. Ken performed parallel permeability measurements and Cindy, David &amp; Christian measured conductivity and permittivity on cores.</t>
  </si>
  <si>
    <t>71.366854N, 156.545428W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</si>
</sst>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0000000"/>
    <numFmt numFmtId="175" formatCode="0.000000000"/>
  </numFmts>
  <fonts count="27">
    <font>
      <sz val="11"/>
      <color indexed="8"/>
      <name val="Calibri"/>
      <family val="2"/>
    </font>
    <font>
      <b/>
      <sz val="10"/>
      <name val="Arial"/>
      <family val="2"/>
    </font>
    <font>
      <b/>
      <sz val="11"/>
      <color indexed="8"/>
      <name val="Calibri"/>
      <family val="2"/>
    </font>
    <font>
      <sz val="8"/>
      <name val="Calibri"/>
      <family val="2"/>
    </font>
    <font>
      <sz val="12"/>
      <color indexed="8"/>
      <name val="Calibri"/>
      <family val="2"/>
    </font>
    <font>
      <sz val="10"/>
      <color indexed="8"/>
      <name val="Calibri"/>
      <family val="0"/>
    </font>
    <font>
      <b/>
      <sz val="12"/>
      <name val="Calibri"/>
      <family val="0"/>
    </font>
    <font>
      <sz val="9"/>
      <name val="Geneva"/>
      <family val="0"/>
    </font>
    <font>
      <sz val="12"/>
      <name val="Calibri"/>
      <family val="0"/>
    </font>
    <font>
      <sz val="12"/>
      <color indexed="10"/>
      <name val="Calibri"/>
      <family val="0"/>
    </font>
    <font>
      <b/>
      <sz val="12"/>
      <color indexed="8"/>
      <name val="Calibri"/>
      <family val="2"/>
    </font>
    <font>
      <sz val="9.2"/>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3" borderId="1" applyNumberFormat="0" applyAlignment="0" applyProtection="0"/>
    <xf numFmtId="0" fontId="22" fillId="0" borderId="6" applyNumberFormat="0" applyFill="0" applyAlignment="0" applyProtection="0"/>
    <xf numFmtId="0" fontId="23" fillId="8" borderId="0" applyNumberFormat="0" applyBorder="0" applyAlignment="0" applyProtection="0"/>
    <xf numFmtId="0" fontId="7" fillId="0" borderId="0">
      <alignment/>
      <protection/>
    </xf>
    <xf numFmtId="0" fontId="0" fillId="4" borderId="7" applyNumberFormat="0" applyFont="0" applyAlignment="0" applyProtection="0"/>
    <xf numFmtId="0" fontId="24" fillId="2"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15" fontId="0" fillId="0" borderId="0" xfId="0" applyNumberFormat="1" applyAlignment="1" quotePrefix="1">
      <alignment/>
    </xf>
    <xf numFmtId="0" fontId="0" fillId="0" borderId="0" xfId="0" applyAlignment="1" quotePrefix="1">
      <alignment/>
    </xf>
    <xf numFmtId="2" fontId="0" fillId="0" borderId="0" xfId="0" applyNumberFormat="1" applyAlignment="1">
      <alignment/>
    </xf>
    <xf numFmtId="0" fontId="2" fillId="0" borderId="0" xfId="0" applyFont="1" applyAlignment="1">
      <alignment/>
    </xf>
    <xf numFmtId="0" fontId="0" fillId="2" borderId="0" xfId="0" applyFill="1" applyAlignment="1">
      <alignment/>
    </xf>
    <xf numFmtId="168" fontId="0" fillId="0" borderId="0" xfId="0" applyNumberFormat="1" applyAlignment="1">
      <alignment/>
    </xf>
    <xf numFmtId="0" fontId="4" fillId="0" borderId="0" xfId="0" applyFont="1" applyAlignment="1">
      <alignment/>
    </xf>
    <xf numFmtId="0" fontId="6" fillId="0" borderId="0" xfId="55" applyFont="1">
      <alignment/>
      <protection/>
    </xf>
    <xf numFmtId="0" fontId="8" fillId="0" borderId="0" xfId="55" applyFont="1">
      <alignment/>
      <protection/>
    </xf>
    <xf numFmtId="0" fontId="6" fillId="0" borderId="0" xfId="55" applyFont="1" applyAlignment="1">
      <alignment horizontal="right"/>
      <protection/>
    </xf>
    <xf numFmtId="2" fontId="8" fillId="0" borderId="0" xfId="55" applyNumberFormat="1" applyFont="1">
      <alignment/>
      <protection/>
    </xf>
    <xf numFmtId="168" fontId="8" fillId="0" borderId="0" xfId="55" applyNumberFormat="1" applyFont="1">
      <alignment/>
      <protection/>
    </xf>
    <xf numFmtId="0" fontId="9" fillId="0" borderId="0" xfId="55" applyFont="1">
      <alignment/>
      <protection/>
    </xf>
    <xf numFmtId="0" fontId="0" fillId="0" borderId="0" xfId="0" applyBorder="1" applyAlignment="1">
      <alignment/>
    </xf>
    <xf numFmtId="1" fontId="0" fillId="0" borderId="0" xfId="0" applyNumberFormat="1" applyAlignment="1">
      <alignment/>
    </xf>
    <xf numFmtId="0" fontId="10" fillId="0" borderId="0" xfId="0" applyFont="1" applyAlignment="1">
      <alignment/>
    </xf>
    <xf numFmtId="168" fontId="0" fillId="0" borderId="0" xfId="0" applyNumberForma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rw_Data02_03h.xl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375"/>
          <c:w val="0.91675"/>
          <c:h val="0.9735"/>
        </c:manualLayout>
      </c:layout>
      <c:scatterChart>
        <c:scatterStyle val="lineMarker"/>
        <c:varyColors val="0"/>
        <c:ser>
          <c:idx val="0"/>
          <c:order val="0"/>
          <c:tx>
            <c:v>CS110122A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'CS110122A'!$H$16:$H$32</c:f>
              <c:numCache>
                <c:ptCount val="17"/>
                <c:pt idx="0">
                  <c:v>9.7</c:v>
                </c:pt>
                <c:pt idx="1">
                  <c:v>5.4</c:v>
                </c:pt>
                <c:pt idx="2">
                  <c:v>6.5</c:v>
                </c:pt>
                <c:pt idx="3">
                  <c:v>6.4</c:v>
                </c:pt>
                <c:pt idx="4">
                  <c:v>6.4</c:v>
                </c:pt>
                <c:pt idx="5">
                  <c:v>6.2</c:v>
                </c:pt>
                <c:pt idx="6">
                  <c:v>6</c:v>
                </c:pt>
                <c:pt idx="7">
                  <c:v>7.2</c:v>
                </c:pt>
                <c:pt idx="8">
                  <c:v>5.9</c:v>
                </c:pt>
                <c:pt idx="9">
                  <c:v>6.4</c:v>
                </c:pt>
                <c:pt idx="10">
                  <c:v>6.7</c:v>
                </c:pt>
                <c:pt idx="11">
                  <c:v>6.9</c:v>
                </c:pt>
                <c:pt idx="12">
                  <c:v>6.2</c:v>
                </c:pt>
                <c:pt idx="13">
                  <c:v>5.7</c:v>
                </c:pt>
                <c:pt idx="14">
                  <c:v>5.7</c:v>
                </c:pt>
                <c:pt idx="15">
                  <c:v>5.5</c:v>
                </c:pt>
                <c:pt idx="16">
                  <c:v>7.4</c:v>
                </c:pt>
              </c:numCache>
            </c:numRef>
          </c:xVal>
          <c:yVal>
            <c:numRef>
              <c:f>'CS110122A'!$G$16:$G$32</c:f>
              <c:numCache>
                <c:ptCount val="17"/>
                <c:pt idx="0">
                  <c:v>0.025</c:v>
                </c:pt>
                <c:pt idx="1">
                  <c:v>0.07500000000000001</c:v>
                </c:pt>
                <c:pt idx="2">
                  <c:v>0.125</c:v>
                </c:pt>
                <c:pt idx="3">
                  <c:v>0.175</c:v>
                </c:pt>
                <c:pt idx="4">
                  <c:v>0.225</c:v>
                </c:pt>
                <c:pt idx="5">
                  <c:v>0.275</c:v>
                </c:pt>
                <c:pt idx="6">
                  <c:v>0.32499999999999996</c:v>
                </c:pt>
                <c:pt idx="7">
                  <c:v>0.38</c:v>
                </c:pt>
                <c:pt idx="8">
                  <c:v>0.435</c:v>
                </c:pt>
                <c:pt idx="9">
                  <c:v>0.485</c:v>
                </c:pt>
                <c:pt idx="10">
                  <c:v>0.535</c:v>
                </c:pt>
                <c:pt idx="11">
                  <c:v>0.585</c:v>
                </c:pt>
                <c:pt idx="12">
                  <c:v>0.635</c:v>
                </c:pt>
                <c:pt idx="13">
                  <c:v>0.685</c:v>
                </c:pt>
                <c:pt idx="14">
                  <c:v>0.735</c:v>
                </c:pt>
                <c:pt idx="15">
                  <c:v>0.785</c:v>
                </c:pt>
                <c:pt idx="16">
                  <c:v>0.835</c:v>
                </c:pt>
              </c:numCache>
            </c:numRef>
          </c:yVal>
          <c:smooth val="0"/>
        </c:ser>
        <c:axId val="25265390"/>
        <c:axId val="26061919"/>
      </c:scatterChart>
      <c:valAx>
        <c:axId val="25265390"/>
        <c:scaling>
          <c:orientation val="minMax"/>
        </c:scaling>
        <c:axPos val="t"/>
        <c:delete val="0"/>
        <c:numFmt formatCode="General" sourceLinked="1"/>
        <c:majorTickMark val="out"/>
        <c:minorTickMark val="none"/>
        <c:tickLblPos val="nextTo"/>
        <c:spPr>
          <a:ln w="3175">
            <a:solidFill>
              <a:srgbClr val="808080"/>
            </a:solidFill>
          </a:ln>
        </c:spPr>
        <c:crossAx val="26061919"/>
        <c:crosses val="autoZero"/>
        <c:crossBetween val="midCat"/>
        <c:dispUnits/>
      </c:valAx>
      <c:valAx>
        <c:axId val="26061919"/>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6539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1175"/>
          <c:w val="0.737"/>
          <c:h val="0.98625"/>
        </c:manualLayout>
      </c:layout>
      <c:scatterChart>
        <c:scatterStyle val="lineMarker"/>
        <c:varyColors val="0"/>
        <c:ser>
          <c:idx val="0"/>
          <c:order val="0"/>
          <c:tx>
            <c:v>CS110515</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xVal>
            <c:numRef>
              <c:f>'[1]CS110515'!$H$16:$H$45</c:f>
              <c:numCache>
                <c:ptCount val="30"/>
                <c:pt idx="0">
                  <c:v>4.2</c:v>
                </c:pt>
                <c:pt idx="1">
                  <c:v>5.1</c:v>
                </c:pt>
                <c:pt idx="2">
                  <c:v>3.9</c:v>
                </c:pt>
                <c:pt idx="3">
                  <c:v>5.6</c:v>
                </c:pt>
                <c:pt idx="4">
                  <c:v>5.7</c:v>
                </c:pt>
                <c:pt idx="5">
                  <c:v>5.2</c:v>
                </c:pt>
                <c:pt idx="6">
                  <c:v>4.9</c:v>
                </c:pt>
                <c:pt idx="7">
                  <c:v>4.6</c:v>
                </c:pt>
                <c:pt idx="8">
                  <c:v>5</c:v>
                </c:pt>
                <c:pt idx="9">
                  <c:v>5.4</c:v>
                </c:pt>
                <c:pt idx="10">
                  <c:v>6</c:v>
                </c:pt>
                <c:pt idx="11">
                  <c:v>5.7</c:v>
                </c:pt>
                <c:pt idx="12">
                  <c:v>5.9</c:v>
                </c:pt>
                <c:pt idx="13">
                  <c:v>5.2</c:v>
                </c:pt>
                <c:pt idx="14">
                  <c:v>5.1</c:v>
                </c:pt>
                <c:pt idx="15">
                  <c:v>5.1</c:v>
                </c:pt>
                <c:pt idx="16">
                  <c:v>5.1</c:v>
                </c:pt>
                <c:pt idx="17">
                  <c:v>4.5</c:v>
                </c:pt>
                <c:pt idx="18">
                  <c:v>4.1</c:v>
                </c:pt>
                <c:pt idx="19">
                  <c:v>4</c:v>
                </c:pt>
                <c:pt idx="20">
                  <c:v>4.1</c:v>
                </c:pt>
                <c:pt idx="21">
                  <c:v>4</c:v>
                </c:pt>
                <c:pt idx="22">
                  <c:v>3.9</c:v>
                </c:pt>
                <c:pt idx="23">
                  <c:v>4.2</c:v>
                </c:pt>
                <c:pt idx="24">
                  <c:v>3.9</c:v>
                </c:pt>
                <c:pt idx="25">
                  <c:v>4</c:v>
                </c:pt>
                <c:pt idx="26">
                  <c:v>4.2</c:v>
                </c:pt>
                <c:pt idx="27">
                  <c:v>5.5</c:v>
                </c:pt>
                <c:pt idx="28">
                  <c:v>5.7</c:v>
                </c:pt>
                <c:pt idx="29">
                  <c:v>10.5</c:v>
                </c:pt>
              </c:numCache>
            </c:numRef>
          </c:xVal>
          <c:yVal>
            <c:numRef>
              <c:f>'[1]CS110515'!$G$16:$G$45</c:f>
              <c:numCache>
                <c:ptCount val="30"/>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1.4849999999999999</c:v>
                </c:pt>
              </c:numCache>
            </c:numRef>
          </c:yVal>
          <c:smooth val="0"/>
        </c:ser>
        <c:ser>
          <c:idx val="1"/>
          <c:order val="1"/>
          <c:tx>
            <c:v>CS110402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9"/>
            <c:spPr>
              <a:solidFill>
                <a:srgbClr val="993366"/>
              </a:solidFill>
              <a:ln>
                <a:solidFill>
                  <a:srgbClr val="993366"/>
                </a:solidFill>
              </a:ln>
            </c:spPr>
          </c:marker>
          <c:xVal>
            <c:numRef>
              <c:f>'[1]CS110515'!$O$16:$O$44</c:f>
              <c:numCache>
                <c:ptCount val="29"/>
                <c:pt idx="0">
                  <c:v>6</c:v>
                </c:pt>
                <c:pt idx="1">
                  <c:v>4.9</c:v>
                </c:pt>
                <c:pt idx="2">
                  <c:v>5.4</c:v>
                </c:pt>
                <c:pt idx="3">
                  <c:v>5.4</c:v>
                </c:pt>
                <c:pt idx="4">
                  <c:v>6.2</c:v>
                </c:pt>
                <c:pt idx="5">
                  <c:v>5.4</c:v>
                </c:pt>
                <c:pt idx="6">
                  <c:v>4.8</c:v>
                </c:pt>
                <c:pt idx="7">
                  <c:v>4.4</c:v>
                </c:pt>
                <c:pt idx="8">
                  <c:v>4.5</c:v>
                </c:pt>
                <c:pt idx="9">
                  <c:v>4.7</c:v>
                </c:pt>
                <c:pt idx="10">
                  <c:v>5.5</c:v>
                </c:pt>
                <c:pt idx="11">
                  <c:v>5.4</c:v>
                </c:pt>
                <c:pt idx="12">
                  <c:v>4.7</c:v>
                </c:pt>
                <c:pt idx="13">
                  <c:v>4.4</c:v>
                </c:pt>
                <c:pt idx="14">
                  <c:v>5.5</c:v>
                </c:pt>
                <c:pt idx="15">
                  <c:v>4.9</c:v>
                </c:pt>
                <c:pt idx="16">
                  <c:v>4.7</c:v>
                </c:pt>
                <c:pt idx="17">
                  <c:v>4.6</c:v>
                </c:pt>
                <c:pt idx="18">
                  <c:v>5.2</c:v>
                </c:pt>
                <c:pt idx="19">
                  <c:v>4.7</c:v>
                </c:pt>
                <c:pt idx="20">
                  <c:v>4.8</c:v>
                </c:pt>
                <c:pt idx="21">
                  <c:v>4.5</c:v>
                </c:pt>
                <c:pt idx="22">
                  <c:v>4.8</c:v>
                </c:pt>
                <c:pt idx="23">
                  <c:v>4.6</c:v>
                </c:pt>
                <c:pt idx="24">
                  <c:v>5.2</c:v>
                </c:pt>
                <c:pt idx="25">
                  <c:v>5.5</c:v>
                </c:pt>
                <c:pt idx="26">
                  <c:v>5.8</c:v>
                </c:pt>
                <c:pt idx="27">
                  <c:v>7.3</c:v>
                </c:pt>
                <c:pt idx="28">
                  <c:v>10.4</c:v>
                </c:pt>
              </c:numCache>
            </c:numRef>
          </c:xVal>
          <c:yVal>
            <c:numRef>
              <c:f>'[1]CS110515'!$N$16:$N$44</c:f>
              <c:numCache>
                <c:ptCount val="29"/>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c:v>
                </c:pt>
                <c:pt idx="28">
                  <c:v>1.4</c:v>
                </c:pt>
              </c:numCache>
            </c:numRef>
          </c:yVal>
          <c:smooth val="0"/>
        </c:ser>
        <c:ser>
          <c:idx val="2"/>
          <c:order val="2"/>
          <c:tx>
            <c:v>CS110518</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0713A"/>
                </a:solidFill>
              </a:ln>
            </c:spPr>
          </c:marker>
          <c:xVal>
            <c:numRef>
              <c:f>'[1]CS110518'!$H$15:$H$46</c:f>
              <c:numCache>
                <c:ptCount val="32"/>
                <c:pt idx="0">
                  <c:v>3.6</c:v>
                </c:pt>
                <c:pt idx="1">
                  <c:v>5</c:v>
                </c:pt>
                <c:pt idx="2">
                  <c:v>3.8</c:v>
                </c:pt>
                <c:pt idx="3">
                  <c:v>5.2</c:v>
                </c:pt>
                <c:pt idx="4">
                  <c:v>5.9</c:v>
                </c:pt>
                <c:pt idx="5">
                  <c:v>4.9</c:v>
                </c:pt>
                <c:pt idx="6">
                  <c:v>5</c:v>
                </c:pt>
                <c:pt idx="7">
                  <c:v>5.1</c:v>
                </c:pt>
                <c:pt idx="8">
                  <c:v>4.5</c:v>
                </c:pt>
                <c:pt idx="9">
                  <c:v>5</c:v>
                </c:pt>
                <c:pt idx="10">
                  <c:v>5.1</c:v>
                </c:pt>
                <c:pt idx="11">
                  <c:v>4.9</c:v>
                </c:pt>
                <c:pt idx="12">
                  <c:v>4.7</c:v>
                </c:pt>
                <c:pt idx="13">
                  <c:v>4.2</c:v>
                </c:pt>
                <c:pt idx="14">
                  <c:v>4.6</c:v>
                </c:pt>
                <c:pt idx="15">
                  <c:v>5.3</c:v>
                </c:pt>
                <c:pt idx="16">
                  <c:v>5</c:v>
                </c:pt>
                <c:pt idx="17">
                  <c:v>5.2</c:v>
                </c:pt>
                <c:pt idx="18">
                  <c:v>4.7</c:v>
                </c:pt>
                <c:pt idx="19">
                  <c:v>4.9</c:v>
                </c:pt>
                <c:pt idx="20">
                  <c:v>4.8</c:v>
                </c:pt>
                <c:pt idx="21">
                  <c:v>5.7</c:v>
                </c:pt>
                <c:pt idx="22">
                  <c:v>5.5</c:v>
                </c:pt>
                <c:pt idx="23">
                  <c:v>5.1</c:v>
                </c:pt>
                <c:pt idx="24">
                  <c:v>4.4</c:v>
                </c:pt>
                <c:pt idx="25">
                  <c:v>4.3</c:v>
                </c:pt>
                <c:pt idx="26">
                  <c:v>4.2</c:v>
                </c:pt>
                <c:pt idx="27">
                  <c:v>5.9</c:v>
                </c:pt>
                <c:pt idx="28">
                  <c:v>6.3</c:v>
                </c:pt>
                <c:pt idx="29">
                  <c:v>6.3</c:v>
                </c:pt>
                <c:pt idx="30">
                  <c:v>6.9</c:v>
                </c:pt>
                <c:pt idx="31">
                  <c:v>12.2</c:v>
                </c:pt>
              </c:numCache>
            </c:numRef>
          </c:xVal>
          <c:yVal>
            <c:numRef>
              <c:f>'[1]CS110518'!$G$15:$G$46</c:f>
              <c:numCache>
                <c:ptCount val="32"/>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1.475</c:v>
                </c:pt>
                <c:pt idx="30">
                  <c:v>1.525</c:v>
                </c:pt>
                <c:pt idx="31">
                  <c:v>1.58</c:v>
                </c:pt>
              </c:numCache>
            </c:numRef>
          </c:yVal>
          <c:smooth val="0"/>
        </c:ser>
        <c:axId val="30266152"/>
        <c:axId val="3959913"/>
      </c:scatterChart>
      <c:valAx>
        <c:axId val="30266152"/>
        <c:scaling>
          <c:orientation val="minMax"/>
        </c:scaling>
        <c:axPos val="t"/>
        <c:delete val="0"/>
        <c:numFmt formatCode="General" sourceLinked="1"/>
        <c:majorTickMark val="out"/>
        <c:minorTickMark val="none"/>
        <c:tickLblPos val="nextTo"/>
        <c:spPr>
          <a:ln w="3175">
            <a:solidFill>
              <a:srgbClr val="808080"/>
            </a:solidFill>
          </a:ln>
        </c:spPr>
        <c:crossAx val="3959913"/>
        <c:crosses val="autoZero"/>
        <c:crossBetween val="midCat"/>
        <c:dispUnits/>
      </c:valAx>
      <c:valAx>
        <c:axId val="3959913"/>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66152"/>
        <c:crosses val="autoZero"/>
        <c:crossBetween val="midCat"/>
        <c:dispUnits/>
      </c:valAx>
      <c:spPr>
        <a:solidFill>
          <a:srgbClr val="FFFFFF"/>
        </a:solidFill>
        <a:ln w="3175">
          <a:noFill/>
        </a:ln>
      </c:spPr>
    </c:plotArea>
    <c:legend>
      <c:legendPos val="r"/>
      <c:layout>
        <c:manualLayout>
          <c:xMode val="edge"/>
          <c:yMode val="edge"/>
          <c:x val="0.1795"/>
          <c:y val="0.9495"/>
          <c:w val="0.63325"/>
          <c:h val="0.04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3"/>
          <c:w val="0.943"/>
          <c:h val="0.98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xVal>
            <c:numRef>
              <c:f>'[1]CS110515'!$B$16:$B$29</c:f>
              <c:numCache>
                <c:ptCount val="14"/>
                <c:pt idx="0">
                  <c:v>-3</c:v>
                </c:pt>
                <c:pt idx="1">
                  <c:v>-3.4</c:v>
                </c:pt>
                <c:pt idx="2">
                  <c:v>-3.6</c:v>
                </c:pt>
                <c:pt idx="3">
                  <c:v>-3.3</c:v>
                </c:pt>
                <c:pt idx="4">
                  <c:v>-3.6</c:v>
                </c:pt>
                <c:pt idx="5">
                  <c:v>-3.3</c:v>
                </c:pt>
                <c:pt idx="6">
                  <c:v>-3.1</c:v>
                </c:pt>
                <c:pt idx="7">
                  <c:v>-2.8</c:v>
                </c:pt>
                <c:pt idx="8">
                  <c:v>-2.2</c:v>
                </c:pt>
                <c:pt idx="9">
                  <c:v>-2</c:v>
                </c:pt>
                <c:pt idx="10">
                  <c:v>-1.9</c:v>
                </c:pt>
                <c:pt idx="11">
                  <c:v>-1.7</c:v>
                </c:pt>
                <c:pt idx="12">
                  <c:v>-1.3</c:v>
                </c:pt>
                <c:pt idx="13">
                  <c:v>-1.2</c:v>
                </c:pt>
              </c:numCache>
            </c:numRef>
          </c:xVal>
          <c:yVal>
            <c:numRef>
              <c:f>'[1]CS110515'!$A$16:$A$29</c:f>
              <c:numCache>
                <c:ptCount val="14"/>
                <c:pt idx="0">
                  <c:v>0.1</c:v>
                </c:pt>
                <c:pt idx="1">
                  <c:v>0.2</c:v>
                </c:pt>
                <c:pt idx="2">
                  <c:v>0.3</c:v>
                </c:pt>
                <c:pt idx="3">
                  <c:v>0.4</c:v>
                </c:pt>
                <c:pt idx="4">
                  <c:v>0.5</c:v>
                </c:pt>
                <c:pt idx="5">
                  <c:v>0.6</c:v>
                </c:pt>
                <c:pt idx="6">
                  <c:v>0.7</c:v>
                </c:pt>
                <c:pt idx="7">
                  <c:v>0.8</c:v>
                </c:pt>
                <c:pt idx="8">
                  <c:v>1</c:v>
                </c:pt>
                <c:pt idx="9">
                  <c:v>1.1</c:v>
                </c:pt>
                <c:pt idx="10">
                  <c:v>1.2</c:v>
                </c:pt>
                <c:pt idx="11">
                  <c:v>1.3</c:v>
                </c:pt>
                <c:pt idx="12">
                  <c:v>1.4</c:v>
                </c:pt>
                <c:pt idx="13">
                  <c:v>1.45</c:v>
                </c:pt>
              </c:numCache>
            </c:numRef>
          </c:yVal>
          <c:smooth val="0"/>
        </c:ser>
        <c:axId val="35639218"/>
        <c:axId val="52317507"/>
      </c:scatterChart>
      <c:valAx>
        <c:axId val="35639218"/>
        <c:scaling>
          <c:orientation val="minMax"/>
        </c:scaling>
        <c:axPos val="t"/>
        <c:delete val="0"/>
        <c:numFmt formatCode="General" sourceLinked="1"/>
        <c:majorTickMark val="out"/>
        <c:minorTickMark val="none"/>
        <c:tickLblPos val="nextTo"/>
        <c:spPr>
          <a:ln w="3175">
            <a:solidFill>
              <a:srgbClr val="808080"/>
            </a:solidFill>
          </a:ln>
        </c:spPr>
        <c:crossAx val="52317507"/>
        <c:crosses val="autoZero"/>
        <c:crossBetween val="midCat"/>
        <c:dispUnits/>
      </c:valAx>
      <c:valAx>
        <c:axId val="52317507"/>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392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675"/>
          <c:w val="0.94875"/>
          <c:h val="0.98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xVal>
            <c:numRef>
              <c:f>'[1]CS110515'!$N$51:$N$60</c:f>
              <c:numCache>
                <c:ptCount val="10"/>
                <c:pt idx="0">
                  <c:v>77.76458616010855</c:v>
                </c:pt>
                <c:pt idx="1">
                  <c:v>44.44706028985106</c:v>
                </c:pt>
                <c:pt idx="2">
                  <c:v>57.611358924420436</c:v>
                </c:pt>
                <c:pt idx="3">
                  <c:v>92.16767663012642</c:v>
                </c:pt>
                <c:pt idx="4">
                  <c:v>85.0360112515842</c:v>
                </c:pt>
                <c:pt idx="5">
                  <c:v>80.45977011494253</c:v>
                </c:pt>
                <c:pt idx="6">
                  <c:v>70.76345303014713</c:v>
                </c:pt>
                <c:pt idx="7">
                  <c:v>81.24124308059812</c:v>
                </c:pt>
                <c:pt idx="9">
                  <c:v>110.82718969595469</c:v>
                </c:pt>
              </c:numCache>
            </c:numRef>
          </c:xVal>
          <c:yVal>
            <c:numRef>
              <c:f>'[1]CS110515'!$G$51:$G$60</c:f>
              <c:numCache>
                <c:ptCount val="10"/>
                <c:pt idx="0">
                  <c:v>0.04</c:v>
                </c:pt>
                <c:pt idx="1">
                  <c:v>0.27</c:v>
                </c:pt>
                <c:pt idx="2">
                  <c:v>0.43000000000000005</c:v>
                </c:pt>
                <c:pt idx="3">
                  <c:v>0.73</c:v>
                </c:pt>
                <c:pt idx="4">
                  <c:v>0.9299999999999999</c:v>
                </c:pt>
                <c:pt idx="5">
                  <c:v>1.13</c:v>
                </c:pt>
                <c:pt idx="6">
                  <c:v>1.23</c:v>
                </c:pt>
                <c:pt idx="7">
                  <c:v>1.3</c:v>
                </c:pt>
                <c:pt idx="8">
                  <c:v>1.37</c:v>
                </c:pt>
                <c:pt idx="9">
                  <c:v>1.44</c:v>
                </c:pt>
              </c:numCache>
            </c:numRef>
          </c:yVal>
          <c:smooth val="0"/>
        </c:ser>
        <c:axId val="1095516"/>
        <c:axId val="9859645"/>
      </c:scatterChart>
      <c:valAx>
        <c:axId val="1095516"/>
        <c:scaling>
          <c:orientation val="minMax"/>
        </c:scaling>
        <c:axPos val="t"/>
        <c:delete val="0"/>
        <c:numFmt formatCode="General" sourceLinked="1"/>
        <c:majorTickMark val="out"/>
        <c:minorTickMark val="none"/>
        <c:tickLblPos val="nextTo"/>
        <c:spPr>
          <a:ln w="3175">
            <a:solidFill>
              <a:srgbClr val="808080"/>
            </a:solidFill>
          </a:ln>
        </c:spPr>
        <c:crossAx val="9859645"/>
        <c:crosses val="autoZero"/>
        <c:crossBetween val="midCat"/>
        <c:dispUnits/>
      </c:valAx>
      <c:valAx>
        <c:axId val="9859645"/>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551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1175"/>
          <c:w val="0.94225"/>
          <c:h val="0.98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xVal>
            <c:numRef>
              <c:f>'[1]CS110515'!$L$16:$L$45</c:f>
              <c:numCache>
                <c:ptCount val="30"/>
                <c:pt idx="0">
                  <c:v>74.52689616510175</c:v>
                </c:pt>
                <c:pt idx="1">
                  <c:v>84.36779219677565</c:v>
                </c:pt>
                <c:pt idx="2">
                  <c:v>60.19826249584667</c:v>
                </c:pt>
                <c:pt idx="3">
                  <c:v>81.55627164425486</c:v>
                </c:pt>
                <c:pt idx="4">
                  <c:v>79.49007541931648</c:v>
                </c:pt>
                <c:pt idx="5">
                  <c:v>70.45657908805369</c:v>
                </c:pt>
                <c:pt idx="6">
                  <c:v>66.80891829697552</c:v>
                </c:pt>
                <c:pt idx="7">
                  <c:v>65.3954951158518</c:v>
                </c:pt>
                <c:pt idx="8">
                  <c:v>71.14070818408476</c:v>
                </c:pt>
                <c:pt idx="9">
                  <c:v>73.7000853374336</c:v>
                </c:pt>
                <c:pt idx="10">
                  <c:v>81.98777570280562</c:v>
                </c:pt>
                <c:pt idx="11">
                  <c:v>81.21767649995138</c:v>
                </c:pt>
                <c:pt idx="12">
                  <c:v>87.28291965923354</c:v>
                </c:pt>
                <c:pt idx="13">
                  <c:v>79.22368463206546</c:v>
                </c:pt>
                <c:pt idx="14">
                  <c:v>80.87569708414833</c:v>
                </c:pt>
                <c:pt idx="15">
                  <c:v>85.10592836317022</c:v>
                </c:pt>
                <c:pt idx="16">
                  <c:v>89.84622254021863</c:v>
                </c:pt>
                <c:pt idx="17">
                  <c:v>83.87022357843</c:v>
                </c:pt>
                <c:pt idx="18">
                  <c:v>81.20686142341391</c:v>
                </c:pt>
                <c:pt idx="19">
                  <c:v>84.6489243535241</c:v>
                </c:pt>
                <c:pt idx="20">
                  <c:v>87.79966104510181</c:v>
                </c:pt>
                <c:pt idx="21">
                  <c:v>94.49598412865278</c:v>
                </c:pt>
                <c:pt idx="22">
                  <c:v>96.52536450036106</c:v>
                </c:pt>
                <c:pt idx="23">
                  <c:v>106.7046071260363</c:v>
                </c:pt>
                <c:pt idx="24">
                  <c:v>102.95149584664416</c:v>
                </c:pt>
                <c:pt idx="25">
                  <c:v>111.61615837552364</c:v>
                </c:pt>
                <c:pt idx="26">
                  <c:v>120.71619782000711</c:v>
                </c:pt>
                <c:pt idx="27">
                  <c:v>158.7878057597546</c:v>
                </c:pt>
                <c:pt idx="28">
                  <c:v>164.67522573332607</c:v>
                </c:pt>
                <c:pt idx="29">
                  <c:v>308.4466403128025</c:v>
                </c:pt>
              </c:numCache>
            </c:numRef>
          </c:xVal>
          <c:yVal>
            <c:numRef>
              <c:f>'[1]CS110515'!$G$16:$G$45</c:f>
              <c:numCache>
                <c:ptCount val="30"/>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1.4849999999999999</c:v>
                </c:pt>
              </c:numCache>
            </c:numRef>
          </c:yVal>
          <c:smooth val="0"/>
        </c:ser>
        <c:axId val="21627942"/>
        <c:axId val="60433751"/>
      </c:scatterChart>
      <c:valAx>
        <c:axId val="21627942"/>
        <c:scaling>
          <c:orientation val="minMax"/>
        </c:scaling>
        <c:axPos val="t"/>
        <c:delete val="0"/>
        <c:numFmt formatCode="General" sourceLinked="1"/>
        <c:majorTickMark val="out"/>
        <c:minorTickMark val="none"/>
        <c:tickLblPos val="nextTo"/>
        <c:spPr>
          <a:ln w="3175">
            <a:solidFill>
              <a:srgbClr val="808080"/>
            </a:solidFill>
          </a:ln>
        </c:spPr>
        <c:crossAx val="60433751"/>
        <c:crosses val="autoZero"/>
        <c:crossBetween val="midCat"/>
        <c:dispUnits/>
      </c:valAx>
      <c:valAx>
        <c:axId val="6043375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2794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35"/>
          <c:w val="0.94425"/>
          <c:h val="0.949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xVal>
            <c:numRef>
              <c:f>'[2]CS110517'!$N$16:$N$25</c:f>
              <c:numCache>
                <c:ptCount val="10"/>
                <c:pt idx="0">
                  <c:v>68.34612804650816</c:v>
                </c:pt>
                <c:pt idx="1">
                  <c:v>85.39424496800542</c:v>
                </c:pt>
                <c:pt idx="2">
                  <c:v>39.747133411798444</c:v>
                </c:pt>
                <c:pt idx="3">
                  <c:v>35.632155485769395</c:v>
                </c:pt>
                <c:pt idx="4">
                  <c:v>52.73876903403037</c:v>
                </c:pt>
                <c:pt idx="5">
                  <c:v>60.61797420526541</c:v>
                </c:pt>
                <c:pt idx="6">
                  <c:v>62.52130633394695</c:v>
                </c:pt>
                <c:pt idx="7">
                  <c:v>92.76924030845845</c:v>
                </c:pt>
                <c:pt idx="8">
                  <c:v>89.6615901251884</c:v>
                </c:pt>
                <c:pt idx="9">
                  <c:v>96.10144623768602</c:v>
                </c:pt>
              </c:numCache>
            </c:numRef>
          </c:xVal>
          <c:yVal>
            <c:numRef>
              <c:f>'[2]CS110517'!$G$16:$G$25</c:f>
              <c:numCache>
                <c:ptCount val="10"/>
                <c:pt idx="0">
                  <c:v>0.05</c:v>
                </c:pt>
                <c:pt idx="1">
                  <c:v>0.23</c:v>
                </c:pt>
                <c:pt idx="2">
                  <c:v>0.32999999999999996</c:v>
                </c:pt>
                <c:pt idx="3">
                  <c:v>0.43000000000000005</c:v>
                </c:pt>
                <c:pt idx="4">
                  <c:v>0.5800000000000001</c:v>
                </c:pt>
                <c:pt idx="5">
                  <c:v>0.73</c:v>
                </c:pt>
                <c:pt idx="6">
                  <c:v>0.88</c:v>
                </c:pt>
                <c:pt idx="7">
                  <c:v>1.03</c:v>
                </c:pt>
                <c:pt idx="8">
                  <c:v>1.28</c:v>
                </c:pt>
                <c:pt idx="9">
                  <c:v>1.38</c:v>
                </c:pt>
              </c:numCache>
            </c:numRef>
          </c:yVal>
          <c:smooth val="0"/>
        </c:ser>
        <c:axId val="7032848"/>
        <c:axId val="63295633"/>
      </c:scatterChart>
      <c:valAx>
        <c:axId val="7032848"/>
        <c:scaling>
          <c:orientation val="minMax"/>
        </c:scaling>
        <c:axPos val="t"/>
        <c:delete val="0"/>
        <c:numFmt formatCode="General" sourceLinked="1"/>
        <c:majorTickMark val="out"/>
        <c:minorTickMark val="none"/>
        <c:tickLblPos val="nextTo"/>
        <c:spPr>
          <a:ln w="3175">
            <a:solidFill>
              <a:srgbClr val="808080"/>
            </a:solidFill>
          </a:ln>
        </c:spPr>
        <c:crossAx val="63295633"/>
        <c:crosses val="autoZero"/>
        <c:crossBetween val="midCat"/>
        <c:dispUnits/>
      </c:valAx>
      <c:valAx>
        <c:axId val="63295633"/>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3284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305"/>
          <c:w val="0.944"/>
          <c:h val="0.934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xVal>
            <c:numRef>
              <c:f>'[2]CS110519'!$N$38:$N$43</c:f>
              <c:numCache>
                <c:ptCount val="6"/>
                <c:pt idx="0">
                  <c:v>29.660057573503252</c:v>
                </c:pt>
                <c:pt idx="1">
                  <c:v>26.3566337088986</c:v>
                </c:pt>
                <c:pt idx="2">
                  <c:v>39.72505812190438</c:v>
                </c:pt>
                <c:pt idx="3">
                  <c:v>28.730770435817902</c:v>
                </c:pt>
                <c:pt idx="4">
                  <c:v>46.54181077298994</c:v>
                </c:pt>
                <c:pt idx="5">
                  <c:v>25.267276534773504</c:v>
                </c:pt>
              </c:numCache>
            </c:numRef>
          </c:xVal>
          <c:yVal>
            <c:numRef>
              <c:f>'[2]CS110519'!$G$38:$G$43</c:f>
              <c:numCache>
                <c:ptCount val="6"/>
                <c:pt idx="0">
                  <c:v>0.31000000000000005</c:v>
                </c:pt>
                <c:pt idx="1">
                  <c:v>0.47</c:v>
                </c:pt>
                <c:pt idx="2">
                  <c:v>0.63</c:v>
                </c:pt>
                <c:pt idx="3">
                  <c:v>0.79</c:v>
                </c:pt>
                <c:pt idx="4">
                  <c:v>0.95</c:v>
                </c:pt>
                <c:pt idx="5">
                  <c:v>1.1099999999999999</c:v>
                </c:pt>
              </c:numCache>
            </c:numRef>
          </c:yVal>
          <c:smooth val="0"/>
        </c:ser>
        <c:axId val="32789786"/>
        <c:axId val="26672619"/>
      </c:scatterChart>
      <c:valAx>
        <c:axId val="32789786"/>
        <c:scaling>
          <c:orientation val="minMax"/>
        </c:scaling>
        <c:axPos val="t"/>
        <c:delete val="0"/>
        <c:numFmt formatCode="General" sourceLinked="1"/>
        <c:majorTickMark val="out"/>
        <c:minorTickMark val="none"/>
        <c:tickLblPos val="nextTo"/>
        <c:spPr>
          <a:ln w="3175">
            <a:solidFill>
              <a:srgbClr val="808080"/>
            </a:solidFill>
          </a:ln>
        </c:spPr>
        <c:crossAx val="26672619"/>
        <c:crosses val="autoZero"/>
        <c:crossBetween val="midCat"/>
        <c:dispUnits/>
      </c:valAx>
      <c:valAx>
        <c:axId val="26672619"/>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8978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09"/>
          <c:h val="0.92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'[2]CS110519'!$H$16:$H$32</c:f>
              <c:numCache>
                <c:ptCount val="17"/>
                <c:pt idx="0">
                  <c:v>0</c:v>
                </c:pt>
                <c:pt idx="1">
                  <c:v>0</c:v>
                </c:pt>
                <c:pt idx="2">
                  <c:v>0</c:v>
                </c:pt>
                <c:pt idx="3">
                  <c:v>0</c:v>
                </c:pt>
                <c:pt idx="4">
                  <c:v>0.1</c:v>
                </c:pt>
                <c:pt idx="5">
                  <c:v>0.3</c:v>
                </c:pt>
                <c:pt idx="6">
                  <c:v>0.6</c:v>
                </c:pt>
                <c:pt idx="7">
                  <c:v>1.1</c:v>
                </c:pt>
                <c:pt idx="8">
                  <c:v>1.6</c:v>
                </c:pt>
                <c:pt idx="9">
                  <c:v>1.7</c:v>
                </c:pt>
                <c:pt idx="10">
                  <c:v>2.2</c:v>
                </c:pt>
                <c:pt idx="11">
                  <c:v>2.4</c:v>
                </c:pt>
                <c:pt idx="12">
                  <c:v>1.8</c:v>
                </c:pt>
                <c:pt idx="13">
                  <c:v>1.6</c:v>
                </c:pt>
                <c:pt idx="14">
                  <c:v>2.2</c:v>
                </c:pt>
                <c:pt idx="15">
                  <c:v>2.5</c:v>
                </c:pt>
                <c:pt idx="16">
                  <c:v>2.3</c:v>
                </c:pt>
              </c:numCache>
            </c:numRef>
          </c:xVal>
          <c:yVal>
            <c:numRef>
              <c:f>'[2]CS110519'!$G$16:$G$32</c:f>
              <c:numCache>
                <c:ptCount val="17"/>
                <c:pt idx="0">
                  <c:v>0.05</c:v>
                </c:pt>
                <c:pt idx="1">
                  <c:v>0.15000000000000002</c:v>
                </c:pt>
                <c:pt idx="2">
                  <c:v>0.25</c:v>
                </c:pt>
                <c:pt idx="3">
                  <c:v>0.35</c:v>
                </c:pt>
                <c:pt idx="4">
                  <c:v>0.45</c:v>
                </c:pt>
                <c:pt idx="5">
                  <c:v>0.55</c:v>
                </c:pt>
                <c:pt idx="6">
                  <c:v>0.6499999999999999</c:v>
                </c:pt>
                <c:pt idx="7">
                  <c:v>0.75</c:v>
                </c:pt>
                <c:pt idx="8">
                  <c:v>0.8500000000000001</c:v>
                </c:pt>
                <c:pt idx="9">
                  <c:v>0.95</c:v>
                </c:pt>
                <c:pt idx="10">
                  <c:v>1.05</c:v>
                </c:pt>
                <c:pt idx="11">
                  <c:v>1.15</c:v>
                </c:pt>
                <c:pt idx="12">
                  <c:v>1.25</c:v>
                </c:pt>
                <c:pt idx="13">
                  <c:v>1.35</c:v>
                </c:pt>
                <c:pt idx="14">
                  <c:v>1.45</c:v>
                </c:pt>
                <c:pt idx="15">
                  <c:v>1.55</c:v>
                </c:pt>
                <c:pt idx="16">
                  <c:v>1.65</c:v>
                </c:pt>
              </c:numCache>
            </c:numRef>
          </c:yVal>
          <c:smooth val="0"/>
        </c:ser>
        <c:axId val="38726980"/>
        <c:axId val="12998501"/>
      </c:scatterChart>
      <c:valAx>
        <c:axId val="38726980"/>
        <c:scaling>
          <c:orientation val="minMax"/>
        </c:scaling>
        <c:axPos val="t"/>
        <c:delete val="0"/>
        <c:numFmt formatCode="General" sourceLinked="1"/>
        <c:majorTickMark val="out"/>
        <c:minorTickMark val="none"/>
        <c:tickLblPos val="nextTo"/>
        <c:spPr>
          <a:ln w="3175">
            <a:solidFill>
              <a:srgbClr val="808080"/>
            </a:solidFill>
          </a:ln>
        </c:spPr>
        <c:crossAx val="12998501"/>
        <c:crosses val="autoZero"/>
        <c:crossBetween val="midCat"/>
        <c:dispUnits/>
      </c:valAx>
      <c:valAx>
        <c:axId val="1299850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26980"/>
        <c:crosses val="autoZero"/>
        <c:crossBetween val="midCat"/>
        <c:dispUnits/>
      </c:valAx>
      <c:spPr>
        <a:solidFill>
          <a:srgbClr val="FFFFFF"/>
        </a:solidFill>
        <a:ln w="3175">
          <a:noFill/>
        </a:ln>
      </c:spPr>
    </c:plotArea>
    <c:legend>
      <c:legendPos val="r"/>
      <c:layout>
        <c:manualLayout>
          <c:xMode val="edge"/>
          <c:yMode val="edge"/>
          <c:x val="0.8605"/>
          <c:y val="0.4535"/>
          <c:w val="0.12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1425"/>
          <c:w val="0.808"/>
          <c:h val="0.96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'[2]CS110520'!$H$14:$H$44</c:f>
              <c:numCache>
                <c:ptCount val="31"/>
                <c:pt idx="0">
                  <c:v>4.6</c:v>
                </c:pt>
                <c:pt idx="1">
                  <c:v>4.5</c:v>
                </c:pt>
                <c:pt idx="2">
                  <c:v>4.7</c:v>
                </c:pt>
                <c:pt idx="3">
                  <c:v>5.4</c:v>
                </c:pt>
                <c:pt idx="4">
                  <c:v>6.1</c:v>
                </c:pt>
                <c:pt idx="5">
                  <c:v>5.4</c:v>
                </c:pt>
                <c:pt idx="6">
                  <c:v>5.4</c:v>
                </c:pt>
                <c:pt idx="7">
                  <c:v>5.5</c:v>
                </c:pt>
                <c:pt idx="8">
                  <c:v>5.3</c:v>
                </c:pt>
                <c:pt idx="9">
                  <c:v>5.2</c:v>
                </c:pt>
                <c:pt idx="10">
                  <c:v>5.2</c:v>
                </c:pt>
                <c:pt idx="11">
                  <c:v>5.3</c:v>
                </c:pt>
                <c:pt idx="13">
                  <c:v>4.1</c:v>
                </c:pt>
                <c:pt idx="14">
                  <c:v>4.6</c:v>
                </c:pt>
                <c:pt idx="15">
                  <c:v>5.1</c:v>
                </c:pt>
                <c:pt idx="16">
                  <c:v>4.7</c:v>
                </c:pt>
                <c:pt idx="17">
                  <c:v>4.4</c:v>
                </c:pt>
                <c:pt idx="18">
                  <c:v>4.5</c:v>
                </c:pt>
                <c:pt idx="19">
                  <c:v>4.6</c:v>
                </c:pt>
                <c:pt idx="20">
                  <c:v>4.5</c:v>
                </c:pt>
                <c:pt idx="21">
                  <c:v>4.3</c:v>
                </c:pt>
                <c:pt idx="22">
                  <c:v>4.7</c:v>
                </c:pt>
                <c:pt idx="23">
                  <c:v>4.9</c:v>
                </c:pt>
                <c:pt idx="24">
                  <c:v>4.1</c:v>
                </c:pt>
                <c:pt idx="25">
                  <c:v>3.4</c:v>
                </c:pt>
                <c:pt idx="26">
                  <c:v>4.6</c:v>
                </c:pt>
                <c:pt idx="27">
                  <c:v>5</c:v>
                </c:pt>
                <c:pt idx="28">
                  <c:v>5.2</c:v>
                </c:pt>
                <c:pt idx="29">
                  <c:v>7</c:v>
                </c:pt>
                <c:pt idx="30">
                  <c:v>13.4</c:v>
                </c:pt>
              </c:numCache>
            </c:numRef>
          </c:xVal>
          <c:yVal>
            <c:numRef>
              <c:f>'[2]CS110520'!$G$14:$G$44</c:f>
              <c:numCache>
                <c:ptCount val="31"/>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1.475</c:v>
                </c:pt>
                <c:pt idx="30">
                  <c:v>1.5350000000000001</c:v>
                </c:pt>
              </c:numCache>
            </c:numRef>
          </c:yVal>
          <c:smooth val="0"/>
        </c:ser>
        <c:axId val="49877646"/>
        <c:axId val="46245631"/>
      </c:scatterChart>
      <c:valAx>
        <c:axId val="49877646"/>
        <c:scaling>
          <c:orientation val="minMax"/>
        </c:scaling>
        <c:axPos val="t"/>
        <c:delete val="0"/>
        <c:numFmt formatCode="General" sourceLinked="1"/>
        <c:majorTickMark val="out"/>
        <c:minorTickMark val="none"/>
        <c:tickLblPos val="nextTo"/>
        <c:spPr>
          <a:ln w="3175">
            <a:solidFill>
              <a:srgbClr val="808080"/>
            </a:solidFill>
          </a:ln>
        </c:spPr>
        <c:crossAx val="46245631"/>
        <c:crosses val="autoZero"/>
        <c:crossBetween val="midCat"/>
        <c:dispUnits/>
      </c:valAx>
      <c:valAx>
        <c:axId val="46245631"/>
        <c:scaling>
          <c:orientation val="maxMin"/>
          <c:max val="1.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77646"/>
        <c:crosses val="autoZero"/>
        <c:crossBetween val="midCat"/>
        <c:dispUnits/>
      </c:valAx>
      <c:spPr>
        <a:solidFill>
          <a:srgbClr val="FFFFFF"/>
        </a:solidFill>
        <a:ln w="3175">
          <a:noFill/>
        </a:ln>
      </c:spPr>
    </c:plotArea>
    <c:legend>
      <c:legendPos val="r"/>
      <c:layout>
        <c:manualLayout>
          <c:xMode val="edge"/>
          <c:yMode val="edge"/>
          <c:x val="0.83925"/>
          <c:y val="0.472"/>
          <c:w val="0.14625"/>
          <c:h val="0.0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375"/>
          <c:w val="0.906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'CS110607A'!$H$16:$H$46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'CS110607A'!$G$16:$G$46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13557496"/>
        <c:axId val="54908601"/>
      </c:scatterChart>
      <c:valAx>
        <c:axId val="13557496"/>
        <c:scaling>
          <c:orientation val="minMax"/>
        </c:scaling>
        <c:axPos val="t"/>
        <c:delete val="0"/>
        <c:numFmt formatCode="General" sourceLinked="1"/>
        <c:majorTickMark val="out"/>
        <c:minorTickMark val="none"/>
        <c:tickLblPos val="nextTo"/>
        <c:spPr>
          <a:ln w="3175">
            <a:solidFill>
              <a:srgbClr val="808080"/>
            </a:solidFill>
          </a:ln>
        </c:spPr>
        <c:crossAx val="54908601"/>
        <c:crosses val="autoZero"/>
        <c:crossBetween val="midCat"/>
        <c:dispUnits/>
      </c:valAx>
      <c:valAx>
        <c:axId val="5490860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574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75"/>
          <c:w val="0.907"/>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'CS110607B'!$H$16:$H$43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'CS110607B'!$G$16:$G$43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24415362"/>
        <c:axId val="18411667"/>
      </c:scatterChart>
      <c:valAx>
        <c:axId val="24415362"/>
        <c:scaling>
          <c:orientation val="minMax"/>
        </c:scaling>
        <c:axPos val="t"/>
        <c:delete val="0"/>
        <c:numFmt formatCode="General" sourceLinked="1"/>
        <c:majorTickMark val="out"/>
        <c:minorTickMark val="none"/>
        <c:tickLblPos val="nextTo"/>
        <c:spPr>
          <a:ln w="3175">
            <a:solidFill>
              <a:srgbClr val="808080"/>
            </a:solidFill>
          </a:ln>
        </c:spPr>
        <c:crossAx val="18411667"/>
        <c:crosses val="autoZero"/>
        <c:crossBetween val="midCat"/>
        <c:dispUnits/>
      </c:valAx>
      <c:valAx>
        <c:axId val="18411667"/>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1536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2375"/>
          <c:w val="0.929"/>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'CS110122B'!$H$16:$H$32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'CS110122B'!$G$16:$G$32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33230680"/>
        <c:axId val="30640665"/>
      </c:scatterChart>
      <c:valAx>
        <c:axId val="33230680"/>
        <c:scaling>
          <c:orientation val="minMax"/>
        </c:scaling>
        <c:axPos val="t"/>
        <c:delete val="0"/>
        <c:numFmt formatCode="General" sourceLinked="1"/>
        <c:majorTickMark val="out"/>
        <c:minorTickMark val="none"/>
        <c:tickLblPos val="nextTo"/>
        <c:spPr>
          <a:ln w="3175">
            <a:solidFill>
              <a:srgbClr val="808080"/>
            </a:solidFill>
          </a:ln>
        </c:spPr>
        <c:crossAx val="30640665"/>
        <c:crosses val="autoZero"/>
        <c:crossBetween val="midCat"/>
        <c:dispUnits/>
      </c:valAx>
      <c:valAx>
        <c:axId val="30640665"/>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3068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375"/>
          <c:w val="0.8932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'CS110328'!$H$16:$H$66</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'CS110328'!$G$16:$G$66</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7330530"/>
        <c:axId val="65974771"/>
      </c:scatterChart>
      <c:valAx>
        <c:axId val="7330530"/>
        <c:scaling>
          <c:orientation val="minMax"/>
        </c:scaling>
        <c:axPos val="t"/>
        <c:delete val="0"/>
        <c:numFmt formatCode="General" sourceLinked="1"/>
        <c:majorTickMark val="out"/>
        <c:minorTickMark val="none"/>
        <c:tickLblPos val="nextTo"/>
        <c:spPr>
          <a:ln w="3175">
            <a:solidFill>
              <a:srgbClr val="808080"/>
            </a:solidFill>
          </a:ln>
        </c:spPr>
        <c:crossAx val="65974771"/>
        <c:crosses val="autoZero"/>
        <c:crossBetween val="midCat"/>
        <c:dispUnits/>
      </c:valAx>
      <c:valAx>
        <c:axId val="6597477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3053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2375"/>
          <c:w val="0.9242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'CS110331A'!$H$16:$H$37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xVal>
          <c:yVal>
            <c:numRef>
              <c:f>'CS110331A'!$G$16:$G$37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yVal>
          <c:smooth val="0"/>
        </c:ser>
        <c:axId val="56902028"/>
        <c:axId val="42356205"/>
      </c:scatterChart>
      <c:valAx>
        <c:axId val="56902028"/>
        <c:scaling>
          <c:orientation val="minMax"/>
        </c:scaling>
        <c:axPos val="t"/>
        <c:delete val="0"/>
        <c:numFmt formatCode="General" sourceLinked="1"/>
        <c:majorTickMark val="out"/>
        <c:minorTickMark val="none"/>
        <c:tickLblPos val="nextTo"/>
        <c:spPr>
          <a:ln w="3175">
            <a:solidFill>
              <a:srgbClr val="808080"/>
            </a:solidFill>
          </a:ln>
        </c:spPr>
        <c:crossAx val="42356205"/>
        <c:crosses val="autoZero"/>
        <c:crossBetween val="midCat"/>
        <c:dispUnits/>
      </c:valAx>
      <c:valAx>
        <c:axId val="42356205"/>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0202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2375"/>
          <c:w val="0.909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'CS110331B'!$H$16:$H$52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'CS110331B'!$G$16:$G$52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45661526"/>
        <c:axId val="8300551"/>
      </c:scatterChart>
      <c:valAx>
        <c:axId val="45661526"/>
        <c:scaling>
          <c:orientation val="minMax"/>
        </c:scaling>
        <c:axPos val="t"/>
        <c:delete val="0"/>
        <c:numFmt formatCode="General" sourceLinked="1"/>
        <c:majorTickMark val="out"/>
        <c:minorTickMark val="none"/>
        <c:tickLblPos val="nextTo"/>
        <c:spPr>
          <a:ln w="3175">
            <a:solidFill>
              <a:srgbClr val="808080"/>
            </a:solidFill>
          </a:ln>
        </c:spPr>
        <c:crossAx val="8300551"/>
        <c:crosses val="autoZero"/>
        <c:crossBetween val="midCat"/>
        <c:dispUnits/>
      </c:valAx>
      <c:valAx>
        <c:axId val="830055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6152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375"/>
          <c:w val="0.933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'CS110402A'!$H$16:$H$44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'CS110402A'!$G$16:$G$44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7596096"/>
        <c:axId val="1256001"/>
      </c:scatterChart>
      <c:valAx>
        <c:axId val="7596096"/>
        <c:scaling>
          <c:orientation val="minMax"/>
        </c:scaling>
        <c:axPos val="t"/>
        <c:delete val="0"/>
        <c:numFmt formatCode="General" sourceLinked="1"/>
        <c:majorTickMark val="out"/>
        <c:minorTickMark val="none"/>
        <c:tickLblPos val="nextTo"/>
        <c:spPr>
          <a:ln w="3175">
            <a:solidFill>
              <a:srgbClr val="808080"/>
            </a:solidFill>
          </a:ln>
        </c:spPr>
        <c:crossAx val="1256001"/>
        <c:crosses val="autoZero"/>
        <c:crossBetween val="midCat"/>
        <c:dispUnits/>
      </c:valAx>
      <c:valAx>
        <c:axId val="1256001"/>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960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2375"/>
          <c:w val="0.922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'CS110402B'!$H$16:$H$44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'CS110402B'!$G$16:$G$44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11304010"/>
        <c:axId val="34627227"/>
      </c:scatterChart>
      <c:valAx>
        <c:axId val="11304010"/>
        <c:scaling>
          <c:orientation val="minMax"/>
        </c:scaling>
        <c:axPos val="t"/>
        <c:delete val="0"/>
        <c:numFmt formatCode="General" sourceLinked="1"/>
        <c:majorTickMark val="out"/>
        <c:minorTickMark val="none"/>
        <c:tickLblPos val="nextTo"/>
        <c:spPr>
          <a:ln w="3175">
            <a:solidFill>
              <a:srgbClr val="808080"/>
            </a:solidFill>
          </a:ln>
        </c:spPr>
        <c:crossAx val="34627227"/>
        <c:crosses val="autoZero"/>
        <c:crossBetween val="midCat"/>
        <c:dispUnits/>
      </c:valAx>
      <c:valAx>
        <c:axId val="34627227"/>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0401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2375"/>
          <c:w val="0.9225"/>
          <c:h val="0.973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'BS110402C'!$H$16:$H$45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'BS110402C'!$G$16:$G$45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43209588"/>
        <c:axId val="53341973"/>
      </c:scatterChart>
      <c:valAx>
        <c:axId val="43209588"/>
        <c:scaling>
          <c:orientation val="minMax"/>
        </c:scaling>
        <c:axPos val="t"/>
        <c:delete val="0"/>
        <c:numFmt formatCode="General" sourceLinked="1"/>
        <c:majorTickMark val="out"/>
        <c:minorTickMark val="none"/>
        <c:tickLblPos val="nextTo"/>
        <c:spPr>
          <a:ln w="3175">
            <a:solidFill>
              <a:srgbClr val="808080"/>
            </a:solidFill>
          </a:ln>
        </c:spPr>
        <c:crossAx val="53341973"/>
        <c:crosses val="autoZero"/>
        <c:crossBetween val="midCat"/>
        <c:dispUnits/>
      </c:valAx>
      <c:valAx>
        <c:axId val="53341973"/>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095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15"/>
          <c:w val="0.8"/>
          <c:h val="0.96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'[2]CS110520'!$H$14:$H$44</c:f>
              <c:numCache>
                <c:ptCount val="31"/>
                <c:pt idx="0">
                  <c:v>4.6</c:v>
                </c:pt>
                <c:pt idx="1">
                  <c:v>4.5</c:v>
                </c:pt>
                <c:pt idx="2">
                  <c:v>4.7</c:v>
                </c:pt>
                <c:pt idx="3">
                  <c:v>5.4</c:v>
                </c:pt>
                <c:pt idx="4">
                  <c:v>6.1</c:v>
                </c:pt>
                <c:pt idx="5">
                  <c:v>5.4</c:v>
                </c:pt>
                <c:pt idx="6">
                  <c:v>5.4</c:v>
                </c:pt>
                <c:pt idx="7">
                  <c:v>5.5</c:v>
                </c:pt>
                <c:pt idx="8">
                  <c:v>5.3</c:v>
                </c:pt>
                <c:pt idx="9">
                  <c:v>5.2</c:v>
                </c:pt>
                <c:pt idx="10">
                  <c:v>5.2</c:v>
                </c:pt>
                <c:pt idx="11">
                  <c:v>5.3</c:v>
                </c:pt>
                <c:pt idx="13">
                  <c:v>4.1</c:v>
                </c:pt>
                <c:pt idx="14">
                  <c:v>4.6</c:v>
                </c:pt>
                <c:pt idx="15">
                  <c:v>5.1</c:v>
                </c:pt>
                <c:pt idx="16">
                  <c:v>4.7</c:v>
                </c:pt>
                <c:pt idx="17">
                  <c:v>4.4</c:v>
                </c:pt>
                <c:pt idx="18">
                  <c:v>4.5</c:v>
                </c:pt>
                <c:pt idx="19">
                  <c:v>4.6</c:v>
                </c:pt>
                <c:pt idx="20">
                  <c:v>4.5</c:v>
                </c:pt>
                <c:pt idx="21">
                  <c:v>4.3</c:v>
                </c:pt>
                <c:pt idx="22">
                  <c:v>4.7</c:v>
                </c:pt>
                <c:pt idx="23">
                  <c:v>4.9</c:v>
                </c:pt>
                <c:pt idx="24">
                  <c:v>4.1</c:v>
                </c:pt>
                <c:pt idx="25">
                  <c:v>3.4</c:v>
                </c:pt>
                <c:pt idx="26">
                  <c:v>4.6</c:v>
                </c:pt>
                <c:pt idx="27">
                  <c:v>5</c:v>
                </c:pt>
                <c:pt idx="28">
                  <c:v>5.2</c:v>
                </c:pt>
                <c:pt idx="29">
                  <c:v>7</c:v>
                </c:pt>
                <c:pt idx="30">
                  <c:v>13.4</c:v>
                </c:pt>
              </c:numCache>
            </c:numRef>
          </c:xVal>
          <c:yVal>
            <c:numRef>
              <c:f>'[2]CS110520'!$G$14:$G$44</c:f>
              <c:numCache>
                <c:ptCount val="31"/>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1.475</c:v>
                </c:pt>
                <c:pt idx="30">
                  <c:v>1.5350000000000001</c:v>
                </c:pt>
              </c:numCache>
            </c:numRef>
          </c:yVal>
          <c:smooth val="0"/>
        </c:ser>
        <c:axId val="10315710"/>
        <c:axId val="25732527"/>
      </c:scatterChart>
      <c:valAx>
        <c:axId val="10315710"/>
        <c:scaling>
          <c:orientation val="minMax"/>
        </c:scaling>
        <c:axPos val="t"/>
        <c:delete val="0"/>
        <c:numFmt formatCode="General" sourceLinked="1"/>
        <c:majorTickMark val="out"/>
        <c:minorTickMark val="none"/>
        <c:tickLblPos val="nextTo"/>
        <c:spPr>
          <a:ln w="3175">
            <a:solidFill>
              <a:srgbClr val="808080"/>
            </a:solidFill>
          </a:ln>
        </c:spPr>
        <c:crossAx val="25732527"/>
        <c:crosses val="autoZero"/>
        <c:crossBetween val="midCat"/>
        <c:dispUnits/>
      </c:valAx>
      <c:valAx>
        <c:axId val="25732527"/>
        <c:scaling>
          <c:orientation val="maxMin"/>
          <c:max val="1.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15710"/>
        <c:crosses val="autoZero"/>
        <c:crossBetween val="midCat"/>
        <c:dispUnits/>
      </c:valAx>
      <c:spPr>
        <a:solidFill>
          <a:srgbClr val="FFFFFF"/>
        </a:solidFill>
        <a:ln w="3175">
          <a:noFill/>
        </a:ln>
      </c:spPr>
    </c:plotArea>
    <c:legend>
      <c:legendPos val="r"/>
      <c:layout>
        <c:manualLayout>
          <c:xMode val="edge"/>
          <c:yMode val="edge"/>
          <c:x val="0.82075"/>
          <c:y val="0.47225"/>
          <c:w val="0.17625"/>
          <c:h val="0.0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8</xdr:row>
      <xdr:rowOff>28575</xdr:rowOff>
    </xdr:from>
    <xdr:to>
      <xdr:col>13</xdr:col>
      <xdr:colOff>361950</xdr:colOff>
      <xdr:row>22</xdr:row>
      <xdr:rowOff>104775</xdr:rowOff>
    </xdr:to>
    <xdr:graphicFrame>
      <xdr:nvGraphicFramePr>
        <xdr:cNvPr id="1" name="Chart 2"/>
        <xdr:cNvGraphicFramePr/>
      </xdr:nvGraphicFramePr>
      <xdr:xfrm>
        <a:off x="6772275" y="1552575"/>
        <a:ext cx="2200275"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619125</xdr:colOff>
      <xdr:row>14</xdr:row>
      <xdr:rowOff>9525</xdr:rowOff>
    </xdr:from>
    <xdr:to>
      <xdr:col>21</xdr:col>
      <xdr:colOff>0</xdr:colOff>
      <xdr:row>33</xdr:row>
      <xdr:rowOff>152400</xdr:rowOff>
    </xdr:to>
    <xdr:graphicFrame>
      <xdr:nvGraphicFramePr>
        <xdr:cNvPr id="1" name="Chart 3"/>
        <xdr:cNvGraphicFramePr/>
      </xdr:nvGraphicFramePr>
      <xdr:xfrm>
        <a:off x="11591925" y="2686050"/>
        <a:ext cx="3495675"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619125</xdr:colOff>
      <xdr:row>36</xdr:row>
      <xdr:rowOff>9525</xdr:rowOff>
    </xdr:from>
    <xdr:to>
      <xdr:col>21</xdr:col>
      <xdr:colOff>0</xdr:colOff>
      <xdr:row>51</xdr:row>
      <xdr:rowOff>152400</xdr:rowOff>
    </xdr:to>
    <xdr:graphicFrame>
      <xdr:nvGraphicFramePr>
        <xdr:cNvPr id="1" name="Chart 3"/>
        <xdr:cNvGraphicFramePr/>
      </xdr:nvGraphicFramePr>
      <xdr:xfrm>
        <a:off x="11591925" y="6877050"/>
        <a:ext cx="3495675" cy="3067050"/>
      </xdr:xfrm>
      <a:graphic>
        <a:graphicData uri="http://schemas.openxmlformats.org/drawingml/2006/chart">
          <c:chart xmlns:c="http://schemas.openxmlformats.org/drawingml/2006/chart" r:id="rId1"/>
        </a:graphicData>
      </a:graphic>
    </xdr:graphicFrame>
    <xdr:clientData/>
  </xdr:twoCellAnchor>
  <xdr:twoCellAnchor>
    <xdr:from>
      <xdr:col>17</xdr:col>
      <xdr:colOff>352425</xdr:colOff>
      <xdr:row>15</xdr:row>
      <xdr:rowOff>0</xdr:rowOff>
    </xdr:from>
    <xdr:to>
      <xdr:col>24</xdr:col>
      <xdr:colOff>152400</xdr:colOff>
      <xdr:row>29</xdr:row>
      <xdr:rowOff>85725</xdr:rowOff>
    </xdr:to>
    <xdr:graphicFrame>
      <xdr:nvGraphicFramePr>
        <xdr:cNvPr id="2" name="Chart 2"/>
        <xdr:cNvGraphicFramePr/>
      </xdr:nvGraphicFramePr>
      <xdr:xfrm>
        <a:off x="12677775" y="2857500"/>
        <a:ext cx="4591050" cy="27527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12</xdr:row>
      <xdr:rowOff>161925</xdr:rowOff>
    </xdr:from>
    <xdr:to>
      <xdr:col>13</xdr:col>
      <xdr:colOff>714375</xdr:colOff>
      <xdr:row>43</xdr:row>
      <xdr:rowOff>190500</xdr:rowOff>
    </xdr:to>
    <xdr:graphicFrame>
      <xdr:nvGraphicFramePr>
        <xdr:cNvPr id="1" name="Chart 1"/>
        <xdr:cNvGraphicFramePr/>
      </xdr:nvGraphicFramePr>
      <xdr:xfrm>
        <a:off x="7429500" y="2447925"/>
        <a:ext cx="4057650" cy="6219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10</xdr:row>
      <xdr:rowOff>171450</xdr:rowOff>
    </xdr:from>
    <xdr:to>
      <xdr:col>12</xdr:col>
      <xdr:colOff>381000</xdr:colOff>
      <xdr:row>25</xdr:row>
      <xdr:rowOff>57150</xdr:rowOff>
    </xdr:to>
    <xdr:graphicFrame>
      <xdr:nvGraphicFramePr>
        <xdr:cNvPr id="1" name="Chart 1"/>
        <xdr:cNvGraphicFramePr/>
      </xdr:nvGraphicFramePr>
      <xdr:xfrm>
        <a:off x="6543675" y="2076450"/>
        <a:ext cx="1952625"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12</xdr:row>
      <xdr:rowOff>76200</xdr:rowOff>
    </xdr:from>
    <xdr:to>
      <xdr:col>11</xdr:col>
      <xdr:colOff>428625</xdr:colOff>
      <xdr:row>26</xdr:row>
      <xdr:rowOff>152400</xdr:rowOff>
    </xdr:to>
    <xdr:graphicFrame>
      <xdr:nvGraphicFramePr>
        <xdr:cNvPr id="1" name="Chart 1"/>
        <xdr:cNvGraphicFramePr/>
      </xdr:nvGraphicFramePr>
      <xdr:xfrm>
        <a:off x="5991225" y="2362200"/>
        <a:ext cx="19621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17</xdr:row>
      <xdr:rowOff>66675</xdr:rowOff>
    </xdr:from>
    <xdr:to>
      <xdr:col>13</xdr:col>
      <xdr:colOff>133350</xdr:colOff>
      <xdr:row>31</xdr:row>
      <xdr:rowOff>142875</xdr:rowOff>
    </xdr:to>
    <xdr:graphicFrame>
      <xdr:nvGraphicFramePr>
        <xdr:cNvPr id="1" name="Chart 1"/>
        <xdr:cNvGraphicFramePr/>
      </xdr:nvGraphicFramePr>
      <xdr:xfrm>
        <a:off x="5943600" y="3305175"/>
        <a:ext cx="254317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15</xdr:row>
      <xdr:rowOff>152400</xdr:rowOff>
    </xdr:from>
    <xdr:to>
      <xdr:col>12</xdr:col>
      <xdr:colOff>228600</xdr:colOff>
      <xdr:row>30</xdr:row>
      <xdr:rowOff>38100</xdr:rowOff>
    </xdr:to>
    <xdr:graphicFrame>
      <xdr:nvGraphicFramePr>
        <xdr:cNvPr id="1" name="Chart 1"/>
        <xdr:cNvGraphicFramePr/>
      </xdr:nvGraphicFramePr>
      <xdr:xfrm>
        <a:off x="6124575" y="3009900"/>
        <a:ext cx="172402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12</xdr:row>
      <xdr:rowOff>19050</xdr:rowOff>
    </xdr:from>
    <xdr:to>
      <xdr:col>14</xdr:col>
      <xdr:colOff>304800</xdr:colOff>
      <xdr:row>26</xdr:row>
      <xdr:rowOff>95250</xdr:rowOff>
    </xdr:to>
    <xdr:graphicFrame>
      <xdr:nvGraphicFramePr>
        <xdr:cNvPr id="1" name="Chart 1"/>
        <xdr:cNvGraphicFramePr/>
      </xdr:nvGraphicFramePr>
      <xdr:xfrm>
        <a:off x="6943725" y="2305050"/>
        <a:ext cx="2390775"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9</xdr:row>
      <xdr:rowOff>85725</xdr:rowOff>
    </xdr:from>
    <xdr:to>
      <xdr:col>13</xdr:col>
      <xdr:colOff>457200</xdr:colOff>
      <xdr:row>23</xdr:row>
      <xdr:rowOff>161925</xdr:rowOff>
    </xdr:to>
    <xdr:graphicFrame>
      <xdr:nvGraphicFramePr>
        <xdr:cNvPr id="1" name="Chart 1"/>
        <xdr:cNvGraphicFramePr/>
      </xdr:nvGraphicFramePr>
      <xdr:xfrm>
        <a:off x="6800850" y="1800225"/>
        <a:ext cx="20193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19</xdr:row>
      <xdr:rowOff>123825</xdr:rowOff>
    </xdr:from>
    <xdr:to>
      <xdr:col>14</xdr:col>
      <xdr:colOff>333375</xdr:colOff>
      <xdr:row>34</xdr:row>
      <xdr:rowOff>9525</xdr:rowOff>
    </xdr:to>
    <xdr:graphicFrame>
      <xdr:nvGraphicFramePr>
        <xdr:cNvPr id="1" name="Chart 1"/>
        <xdr:cNvGraphicFramePr/>
      </xdr:nvGraphicFramePr>
      <xdr:xfrm>
        <a:off x="6610350" y="3743325"/>
        <a:ext cx="272415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16</xdr:row>
      <xdr:rowOff>161925</xdr:rowOff>
    </xdr:from>
    <xdr:to>
      <xdr:col>13</xdr:col>
      <xdr:colOff>438150</xdr:colOff>
      <xdr:row>31</xdr:row>
      <xdr:rowOff>47625</xdr:rowOff>
    </xdr:to>
    <xdr:graphicFrame>
      <xdr:nvGraphicFramePr>
        <xdr:cNvPr id="1" name="Chart 1"/>
        <xdr:cNvGraphicFramePr/>
      </xdr:nvGraphicFramePr>
      <xdr:xfrm>
        <a:off x="6534150" y="3209925"/>
        <a:ext cx="2333625"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11</xdr:row>
      <xdr:rowOff>85725</xdr:rowOff>
    </xdr:from>
    <xdr:to>
      <xdr:col>14</xdr:col>
      <xdr:colOff>85725</xdr:colOff>
      <xdr:row>25</xdr:row>
      <xdr:rowOff>161925</xdr:rowOff>
    </xdr:to>
    <xdr:graphicFrame>
      <xdr:nvGraphicFramePr>
        <xdr:cNvPr id="1" name="Chart 1"/>
        <xdr:cNvGraphicFramePr/>
      </xdr:nvGraphicFramePr>
      <xdr:xfrm>
        <a:off x="7048500" y="2181225"/>
        <a:ext cx="2333625"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12</xdr:row>
      <xdr:rowOff>161925</xdr:rowOff>
    </xdr:from>
    <xdr:to>
      <xdr:col>13</xdr:col>
      <xdr:colOff>676275</xdr:colOff>
      <xdr:row>43</xdr:row>
      <xdr:rowOff>190500</xdr:rowOff>
    </xdr:to>
    <xdr:graphicFrame>
      <xdr:nvGraphicFramePr>
        <xdr:cNvPr id="1" name="Chart 1"/>
        <xdr:cNvGraphicFramePr/>
      </xdr:nvGraphicFramePr>
      <xdr:xfrm>
        <a:off x="6915150" y="2447925"/>
        <a:ext cx="3381375" cy="5934075"/>
      </xdr:xfrm>
      <a:graphic>
        <a:graphicData uri="http://schemas.openxmlformats.org/drawingml/2006/chart">
          <c:chart xmlns:c="http://schemas.openxmlformats.org/drawingml/2006/chart" r:id="rId1"/>
        </a:graphicData>
      </a:graphic>
    </xdr:graphicFrame>
    <xdr:clientData/>
  </xdr:twoCellAnchor>
  <xdr:twoCellAnchor>
    <xdr:from>
      <xdr:col>18</xdr:col>
      <xdr:colOff>238125</xdr:colOff>
      <xdr:row>13</xdr:row>
      <xdr:rowOff>161925</xdr:rowOff>
    </xdr:from>
    <xdr:to>
      <xdr:col>23</xdr:col>
      <xdr:colOff>600075</xdr:colOff>
      <xdr:row>42</xdr:row>
      <xdr:rowOff>9525</xdr:rowOff>
    </xdr:to>
    <xdr:graphicFrame>
      <xdr:nvGraphicFramePr>
        <xdr:cNvPr id="2" name="Chart 1"/>
        <xdr:cNvGraphicFramePr/>
      </xdr:nvGraphicFramePr>
      <xdr:xfrm>
        <a:off x="13239750" y="2638425"/>
        <a:ext cx="3800475" cy="5372100"/>
      </xdr:xfrm>
      <a:graphic>
        <a:graphicData uri="http://schemas.openxmlformats.org/drawingml/2006/chart">
          <c:chart xmlns:c="http://schemas.openxmlformats.org/drawingml/2006/chart" r:id="rId2"/>
        </a:graphicData>
      </a:graphic>
    </xdr:graphicFrame>
    <xdr:clientData/>
  </xdr:twoCellAnchor>
  <xdr:twoCellAnchor>
    <xdr:from>
      <xdr:col>14</xdr:col>
      <xdr:colOff>190500</xdr:colOff>
      <xdr:row>14</xdr:row>
      <xdr:rowOff>19050</xdr:rowOff>
    </xdr:from>
    <xdr:to>
      <xdr:col>18</xdr:col>
      <xdr:colOff>142875</xdr:colOff>
      <xdr:row>40</xdr:row>
      <xdr:rowOff>28575</xdr:rowOff>
    </xdr:to>
    <xdr:graphicFrame>
      <xdr:nvGraphicFramePr>
        <xdr:cNvPr id="3" name="Chart 2"/>
        <xdr:cNvGraphicFramePr/>
      </xdr:nvGraphicFramePr>
      <xdr:xfrm>
        <a:off x="10487025" y="2686050"/>
        <a:ext cx="2657475" cy="4962525"/>
      </xdr:xfrm>
      <a:graphic>
        <a:graphicData uri="http://schemas.openxmlformats.org/drawingml/2006/chart">
          <c:chart xmlns:c="http://schemas.openxmlformats.org/drawingml/2006/chart" r:id="rId3"/>
        </a:graphicData>
      </a:graphic>
    </xdr:graphicFrame>
    <xdr:clientData/>
  </xdr:twoCellAnchor>
  <xdr:twoCellAnchor>
    <xdr:from>
      <xdr:col>15</xdr:col>
      <xdr:colOff>619125</xdr:colOff>
      <xdr:row>49</xdr:row>
      <xdr:rowOff>9525</xdr:rowOff>
    </xdr:from>
    <xdr:to>
      <xdr:col>21</xdr:col>
      <xdr:colOff>0</xdr:colOff>
      <xdr:row>68</xdr:row>
      <xdr:rowOff>142875</xdr:rowOff>
    </xdr:to>
    <xdr:graphicFrame>
      <xdr:nvGraphicFramePr>
        <xdr:cNvPr id="4" name="Chart 3"/>
        <xdr:cNvGraphicFramePr/>
      </xdr:nvGraphicFramePr>
      <xdr:xfrm>
        <a:off x="11591925" y="9353550"/>
        <a:ext cx="3495675" cy="3867150"/>
      </xdr:xfrm>
      <a:graphic>
        <a:graphicData uri="http://schemas.openxmlformats.org/drawingml/2006/chart">
          <c:chart xmlns:c="http://schemas.openxmlformats.org/drawingml/2006/chart" r:id="rId4"/>
        </a:graphicData>
      </a:graphic>
    </xdr:graphicFrame>
    <xdr:clientData/>
  </xdr:twoCellAnchor>
  <xdr:twoCellAnchor>
    <xdr:from>
      <xdr:col>24</xdr:col>
      <xdr:colOff>133350</xdr:colOff>
      <xdr:row>13</xdr:row>
      <xdr:rowOff>171450</xdr:rowOff>
    </xdr:from>
    <xdr:to>
      <xdr:col>28</xdr:col>
      <xdr:colOff>561975</xdr:colOff>
      <xdr:row>42</xdr:row>
      <xdr:rowOff>0</xdr:rowOff>
    </xdr:to>
    <xdr:graphicFrame>
      <xdr:nvGraphicFramePr>
        <xdr:cNvPr id="5" name="Chart 4"/>
        <xdr:cNvGraphicFramePr/>
      </xdr:nvGraphicFramePr>
      <xdr:xfrm>
        <a:off x="17249775" y="2647950"/>
        <a:ext cx="3133725" cy="53530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ette\LOCALS~1\Temp\Xl00000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ette\My%20Documents\Downloads\Barrow_Core_Data_10_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110515"/>
      <sheetName val="CS110516"/>
      <sheetName val="CS110517"/>
      <sheetName val="CS110518"/>
      <sheetName val="CS110519"/>
      <sheetName val="CS110520"/>
    </sheetNames>
    <sheetDataSet>
      <sheetData sheetId="0">
        <row r="16">
          <cell r="A16">
            <v>0.1</v>
          </cell>
          <cell r="B16">
            <v>-3</v>
          </cell>
          <cell r="G16">
            <v>0.025</v>
          </cell>
          <cell r="H16">
            <v>4.2</v>
          </cell>
          <cell r="L16">
            <v>74.52689616510175</v>
          </cell>
          <cell r="N16">
            <v>0.025</v>
          </cell>
          <cell r="O16">
            <v>6</v>
          </cell>
        </row>
        <row r="17">
          <cell r="A17">
            <v>0.2</v>
          </cell>
          <cell r="B17">
            <v>-3.4</v>
          </cell>
          <cell r="G17">
            <v>0.07500000000000001</v>
          </cell>
          <cell r="H17">
            <v>5.1</v>
          </cell>
          <cell r="L17">
            <v>84.36779219677565</v>
          </cell>
          <cell r="N17">
            <v>0.07500000000000001</v>
          </cell>
          <cell r="O17">
            <v>4.9</v>
          </cell>
        </row>
        <row r="18">
          <cell r="A18">
            <v>0.3</v>
          </cell>
          <cell r="B18">
            <v>-3.6</v>
          </cell>
          <cell r="G18">
            <v>0.125</v>
          </cell>
          <cell r="H18">
            <v>3.9</v>
          </cell>
          <cell r="L18">
            <v>60.19826249584667</v>
          </cell>
          <cell r="N18">
            <v>0.125</v>
          </cell>
          <cell r="O18">
            <v>5.4</v>
          </cell>
        </row>
        <row r="19">
          <cell r="A19">
            <v>0.4</v>
          </cell>
          <cell r="B19">
            <v>-3.3</v>
          </cell>
          <cell r="G19">
            <v>0.175</v>
          </cell>
          <cell r="H19">
            <v>5.6</v>
          </cell>
          <cell r="L19">
            <v>81.55627164425486</v>
          </cell>
          <cell r="N19">
            <v>0.175</v>
          </cell>
          <cell r="O19">
            <v>5.4</v>
          </cell>
        </row>
        <row r="20">
          <cell r="A20">
            <v>0.5</v>
          </cell>
          <cell r="B20">
            <v>-3.6</v>
          </cell>
          <cell r="G20">
            <v>0.225</v>
          </cell>
          <cell r="H20">
            <v>5.7</v>
          </cell>
          <cell r="L20">
            <v>79.49007541931648</v>
          </cell>
          <cell r="N20">
            <v>0.225</v>
          </cell>
          <cell r="O20">
            <v>6.2</v>
          </cell>
        </row>
        <row r="21">
          <cell r="A21">
            <v>0.6</v>
          </cell>
          <cell r="B21">
            <v>-3.3</v>
          </cell>
          <cell r="G21">
            <v>0.275</v>
          </cell>
          <cell r="H21">
            <v>5.2</v>
          </cell>
          <cell r="L21">
            <v>70.45657908805369</v>
          </cell>
          <cell r="N21">
            <v>0.275</v>
          </cell>
          <cell r="O21">
            <v>5.4</v>
          </cell>
        </row>
        <row r="22">
          <cell r="A22">
            <v>0.7</v>
          </cell>
          <cell r="B22">
            <v>-3.1</v>
          </cell>
          <cell r="G22">
            <v>0.32499999999999996</v>
          </cell>
          <cell r="H22">
            <v>4.9</v>
          </cell>
          <cell r="L22">
            <v>66.80891829697552</v>
          </cell>
          <cell r="N22">
            <v>0.32499999999999996</v>
          </cell>
          <cell r="O22">
            <v>4.8</v>
          </cell>
        </row>
        <row r="23">
          <cell r="A23">
            <v>0.8</v>
          </cell>
          <cell r="B23">
            <v>-2.8</v>
          </cell>
          <cell r="G23">
            <v>0.375</v>
          </cell>
          <cell r="H23">
            <v>4.6</v>
          </cell>
          <cell r="L23">
            <v>65.3954951158518</v>
          </cell>
          <cell r="N23">
            <v>0.375</v>
          </cell>
          <cell r="O23">
            <v>4.4</v>
          </cell>
        </row>
        <row r="24">
          <cell r="A24">
            <v>1</v>
          </cell>
          <cell r="B24">
            <v>-2.2</v>
          </cell>
          <cell r="G24">
            <v>0.42500000000000004</v>
          </cell>
          <cell r="H24">
            <v>5</v>
          </cell>
          <cell r="L24">
            <v>71.14070818408476</v>
          </cell>
          <cell r="N24">
            <v>0.42500000000000004</v>
          </cell>
          <cell r="O24">
            <v>4.5</v>
          </cell>
        </row>
        <row r="25">
          <cell r="A25">
            <v>1.1</v>
          </cell>
          <cell r="B25">
            <v>-2</v>
          </cell>
          <cell r="G25">
            <v>0.475</v>
          </cell>
          <cell r="H25">
            <v>5.4</v>
          </cell>
          <cell r="L25">
            <v>73.7000853374336</v>
          </cell>
          <cell r="N25">
            <v>0.475</v>
          </cell>
          <cell r="O25">
            <v>4.7</v>
          </cell>
        </row>
        <row r="26">
          <cell r="A26">
            <v>1.2</v>
          </cell>
          <cell r="B26">
            <v>-1.9</v>
          </cell>
          <cell r="G26">
            <v>0.525</v>
          </cell>
          <cell r="H26">
            <v>6</v>
          </cell>
          <cell r="L26">
            <v>81.98777570280562</v>
          </cell>
          <cell r="N26">
            <v>0.525</v>
          </cell>
          <cell r="O26">
            <v>5.5</v>
          </cell>
        </row>
        <row r="27">
          <cell r="A27">
            <v>1.3</v>
          </cell>
          <cell r="B27">
            <v>-1.7</v>
          </cell>
          <cell r="G27">
            <v>0.575</v>
          </cell>
          <cell r="H27">
            <v>5.7</v>
          </cell>
          <cell r="L27">
            <v>81.21767649995138</v>
          </cell>
          <cell r="N27">
            <v>0.575</v>
          </cell>
          <cell r="O27">
            <v>5.4</v>
          </cell>
        </row>
        <row r="28">
          <cell r="A28">
            <v>1.4</v>
          </cell>
          <cell r="B28">
            <v>-1.3</v>
          </cell>
          <cell r="G28">
            <v>0.625</v>
          </cell>
          <cell r="H28">
            <v>5.9</v>
          </cell>
          <cell r="L28">
            <v>87.28291965923354</v>
          </cell>
          <cell r="N28">
            <v>0.625</v>
          </cell>
          <cell r="O28">
            <v>4.7</v>
          </cell>
        </row>
        <row r="29">
          <cell r="A29">
            <v>1.45</v>
          </cell>
          <cell r="B29">
            <v>-1.2</v>
          </cell>
          <cell r="G29">
            <v>0.675</v>
          </cell>
          <cell r="H29">
            <v>5.2</v>
          </cell>
          <cell r="L29">
            <v>79.22368463206546</v>
          </cell>
          <cell r="N29">
            <v>0.675</v>
          </cell>
          <cell r="O29">
            <v>4.4</v>
          </cell>
        </row>
        <row r="30">
          <cell r="G30">
            <v>0.725</v>
          </cell>
          <cell r="H30">
            <v>5.1</v>
          </cell>
          <cell r="L30">
            <v>80.87569708414833</v>
          </cell>
          <cell r="N30">
            <v>0.725</v>
          </cell>
          <cell r="O30">
            <v>5.5</v>
          </cell>
        </row>
        <row r="31">
          <cell r="G31">
            <v>0.775</v>
          </cell>
          <cell r="H31">
            <v>5.1</v>
          </cell>
          <cell r="L31">
            <v>85.10592836317022</v>
          </cell>
          <cell r="N31">
            <v>0.775</v>
          </cell>
          <cell r="O31">
            <v>4.9</v>
          </cell>
        </row>
        <row r="32">
          <cell r="G32">
            <v>0.825</v>
          </cell>
          <cell r="H32">
            <v>5.1</v>
          </cell>
          <cell r="L32">
            <v>89.84622254021863</v>
          </cell>
          <cell r="N32">
            <v>0.825</v>
          </cell>
          <cell r="O32">
            <v>4.7</v>
          </cell>
        </row>
        <row r="33">
          <cell r="G33">
            <v>0.875</v>
          </cell>
          <cell r="H33">
            <v>4.5</v>
          </cell>
          <cell r="L33">
            <v>83.87022357843</v>
          </cell>
          <cell r="N33">
            <v>0.875</v>
          </cell>
          <cell r="O33">
            <v>4.6</v>
          </cell>
        </row>
        <row r="34">
          <cell r="G34">
            <v>0.925</v>
          </cell>
          <cell r="H34">
            <v>4.1</v>
          </cell>
          <cell r="L34">
            <v>81.20686142341391</v>
          </cell>
          <cell r="N34">
            <v>0.925</v>
          </cell>
          <cell r="O34">
            <v>5.2</v>
          </cell>
        </row>
        <row r="35">
          <cell r="G35">
            <v>0.975</v>
          </cell>
          <cell r="H35">
            <v>4</v>
          </cell>
          <cell r="L35">
            <v>84.6489243535241</v>
          </cell>
          <cell r="N35">
            <v>0.975</v>
          </cell>
          <cell r="O35">
            <v>4.7</v>
          </cell>
        </row>
        <row r="36">
          <cell r="G36">
            <v>1.025</v>
          </cell>
          <cell r="H36">
            <v>4.1</v>
          </cell>
          <cell r="L36">
            <v>87.79966104510181</v>
          </cell>
          <cell r="N36">
            <v>1.025</v>
          </cell>
          <cell r="O36">
            <v>4.8</v>
          </cell>
        </row>
        <row r="37">
          <cell r="G37">
            <v>1.0750000000000002</v>
          </cell>
          <cell r="H37">
            <v>4</v>
          </cell>
          <cell r="L37">
            <v>94.49598412865278</v>
          </cell>
          <cell r="N37">
            <v>1.0750000000000002</v>
          </cell>
          <cell r="O37">
            <v>4.5</v>
          </cell>
        </row>
        <row r="38">
          <cell r="G38">
            <v>1.125</v>
          </cell>
          <cell r="H38">
            <v>3.9</v>
          </cell>
          <cell r="L38">
            <v>96.52536450036106</v>
          </cell>
          <cell r="N38">
            <v>1.125</v>
          </cell>
          <cell r="O38">
            <v>4.8</v>
          </cell>
        </row>
        <row r="39">
          <cell r="G39">
            <v>1.1749999999999998</v>
          </cell>
          <cell r="H39">
            <v>4.2</v>
          </cell>
          <cell r="L39">
            <v>106.7046071260363</v>
          </cell>
          <cell r="N39">
            <v>1.1749999999999998</v>
          </cell>
          <cell r="O39">
            <v>4.6</v>
          </cell>
        </row>
        <row r="40">
          <cell r="G40">
            <v>1.225</v>
          </cell>
          <cell r="H40">
            <v>3.9</v>
          </cell>
          <cell r="L40">
            <v>102.95149584664416</v>
          </cell>
          <cell r="N40">
            <v>1.225</v>
          </cell>
          <cell r="O40">
            <v>5.2</v>
          </cell>
        </row>
        <row r="41">
          <cell r="G41">
            <v>1.275</v>
          </cell>
          <cell r="H41">
            <v>4</v>
          </cell>
          <cell r="L41">
            <v>111.61615837552364</v>
          </cell>
          <cell r="N41">
            <v>1.275</v>
          </cell>
          <cell r="O41">
            <v>5.5</v>
          </cell>
        </row>
        <row r="42">
          <cell r="G42">
            <v>1.3250000000000002</v>
          </cell>
          <cell r="H42">
            <v>4.2</v>
          </cell>
          <cell r="L42">
            <v>120.71619782000711</v>
          </cell>
          <cell r="N42">
            <v>1.3250000000000002</v>
          </cell>
          <cell r="O42">
            <v>5.8</v>
          </cell>
        </row>
        <row r="43">
          <cell r="G43">
            <v>1.375</v>
          </cell>
          <cell r="H43">
            <v>5.5</v>
          </cell>
          <cell r="L43">
            <v>158.7878057597546</v>
          </cell>
          <cell r="N43">
            <v>1.37</v>
          </cell>
          <cell r="O43">
            <v>7.3</v>
          </cell>
        </row>
        <row r="44">
          <cell r="G44">
            <v>1.4249999999999998</v>
          </cell>
          <cell r="H44">
            <v>5.7</v>
          </cell>
          <cell r="L44">
            <v>164.67522573332607</v>
          </cell>
          <cell r="N44">
            <v>1.4</v>
          </cell>
          <cell r="O44">
            <v>10.4</v>
          </cell>
        </row>
        <row r="45">
          <cell r="G45">
            <v>1.4849999999999999</v>
          </cell>
          <cell r="H45">
            <v>10.5</v>
          </cell>
          <cell r="L45">
            <v>308.4466403128025</v>
          </cell>
        </row>
        <row r="51">
          <cell r="G51">
            <v>0.04</v>
          </cell>
          <cell r="N51">
            <v>77.76458616010855</v>
          </cell>
        </row>
        <row r="52">
          <cell r="G52">
            <v>0.27</v>
          </cell>
          <cell r="N52">
            <v>44.44706028985106</v>
          </cell>
        </row>
        <row r="53">
          <cell r="G53">
            <v>0.43000000000000005</v>
          </cell>
          <cell r="N53">
            <v>57.611358924420436</v>
          </cell>
        </row>
        <row r="54">
          <cell r="G54">
            <v>0.73</v>
          </cell>
          <cell r="N54">
            <v>92.16767663012642</v>
          </cell>
        </row>
        <row r="55">
          <cell r="G55">
            <v>0.9299999999999999</v>
          </cell>
          <cell r="N55">
            <v>85.0360112515842</v>
          </cell>
        </row>
        <row r="56">
          <cell r="G56">
            <v>1.13</v>
          </cell>
          <cell r="N56">
            <v>80.45977011494253</v>
          </cell>
        </row>
        <row r="57">
          <cell r="G57">
            <v>1.23</v>
          </cell>
          <cell r="N57">
            <v>70.76345303014713</v>
          </cell>
        </row>
        <row r="58">
          <cell r="G58">
            <v>1.3</v>
          </cell>
          <cell r="N58">
            <v>81.24124308059812</v>
          </cell>
        </row>
        <row r="59">
          <cell r="G59">
            <v>1.37</v>
          </cell>
        </row>
        <row r="60">
          <cell r="G60">
            <v>1.44</v>
          </cell>
          <cell r="N60">
            <v>110.82718969595469</v>
          </cell>
        </row>
      </sheetData>
      <sheetData sheetId="3">
        <row r="15">
          <cell r="G15">
            <v>0.025</v>
          </cell>
          <cell r="H15">
            <v>3.6</v>
          </cell>
        </row>
        <row r="16">
          <cell r="G16">
            <v>0.07500000000000001</v>
          </cell>
          <cell r="H16">
            <v>5</v>
          </cell>
        </row>
        <row r="17">
          <cell r="G17">
            <v>0.125</v>
          </cell>
          <cell r="H17">
            <v>3.8</v>
          </cell>
        </row>
        <row r="18">
          <cell r="G18">
            <v>0.175</v>
          </cell>
          <cell r="H18">
            <v>5.2</v>
          </cell>
        </row>
        <row r="19">
          <cell r="G19">
            <v>0.225</v>
          </cell>
          <cell r="H19">
            <v>5.9</v>
          </cell>
        </row>
        <row r="20">
          <cell r="G20">
            <v>0.275</v>
          </cell>
          <cell r="H20">
            <v>4.9</v>
          </cell>
        </row>
        <row r="21">
          <cell r="G21">
            <v>0.32499999999999996</v>
          </cell>
          <cell r="H21">
            <v>5</v>
          </cell>
        </row>
        <row r="22">
          <cell r="G22">
            <v>0.375</v>
          </cell>
          <cell r="H22">
            <v>5.1</v>
          </cell>
        </row>
        <row r="23">
          <cell r="G23">
            <v>0.42500000000000004</v>
          </cell>
          <cell r="H23">
            <v>4.5</v>
          </cell>
        </row>
        <row r="24">
          <cell r="G24">
            <v>0.475</v>
          </cell>
          <cell r="H24">
            <v>5</v>
          </cell>
        </row>
        <row r="25">
          <cell r="G25">
            <v>0.525</v>
          </cell>
          <cell r="H25">
            <v>5.1</v>
          </cell>
        </row>
        <row r="26">
          <cell r="G26">
            <v>0.575</v>
          </cell>
          <cell r="H26">
            <v>4.9</v>
          </cell>
        </row>
        <row r="27">
          <cell r="G27">
            <v>0.625</v>
          </cell>
          <cell r="H27">
            <v>4.7</v>
          </cell>
        </row>
        <row r="28">
          <cell r="G28">
            <v>0.675</v>
          </cell>
          <cell r="H28">
            <v>4.2</v>
          </cell>
        </row>
        <row r="29">
          <cell r="G29">
            <v>0.725</v>
          </cell>
          <cell r="H29">
            <v>4.6</v>
          </cell>
        </row>
        <row r="30">
          <cell r="G30">
            <v>0.775</v>
          </cell>
          <cell r="H30">
            <v>5.3</v>
          </cell>
        </row>
        <row r="31">
          <cell r="G31">
            <v>0.825</v>
          </cell>
          <cell r="H31">
            <v>5</v>
          </cell>
        </row>
        <row r="32">
          <cell r="G32">
            <v>0.875</v>
          </cell>
          <cell r="H32">
            <v>5.2</v>
          </cell>
        </row>
        <row r="33">
          <cell r="G33">
            <v>0.925</v>
          </cell>
          <cell r="H33">
            <v>4.7</v>
          </cell>
        </row>
        <row r="34">
          <cell r="G34">
            <v>0.975</v>
          </cell>
          <cell r="H34">
            <v>4.9</v>
          </cell>
        </row>
        <row r="35">
          <cell r="G35">
            <v>1.025</v>
          </cell>
          <cell r="H35">
            <v>4.8</v>
          </cell>
        </row>
        <row r="36">
          <cell r="G36">
            <v>1.0750000000000002</v>
          </cell>
          <cell r="H36">
            <v>5.7</v>
          </cell>
        </row>
        <row r="37">
          <cell r="G37">
            <v>1.125</v>
          </cell>
          <cell r="H37">
            <v>5.5</v>
          </cell>
        </row>
        <row r="38">
          <cell r="G38">
            <v>1.1749999999999998</v>
          </cell>
          <cell r="H38">
            <v>5.1</v>
          </cell>
        </row>
        <row r="39">
          <cell r="G39">
            <v>1.225</v>
          </cell>
          <cell r="H39">
            <v>4.4</v>
          </cell>
        </row>
        <row r="40">
          <cell r="G40">
            <v>1.275</v>
          </cell>
          <cell r="H40">
            <v>4.3</v>
          </cell>
        </row>
        <row r="41">
          <cell r="G41">
            <v>1.3250000000000002</v>
          </cell>
          <cell r="H41">
            <v>4.2</v>
          </cell>
        </row>
        <row r="42">
          <cell r="G42">
            <v>1.375</v>
          </cell>
          <cell r="H42">
            <v>5.9</v>
          </cell>
        </row>
        <row r="43">
          <cell r="G43">
            <v>1.4249999999999998</v>
          </cell>
          <cell r="H43">
            <v>6.3</v>
          </cell>
        </row>
        <row r="44">
          <cell r="G44">
            <v>1.475</v>
          </cell>
          <cell r="H44">
            <v>6.3</v>
          </cell>
        </row>
        <row r="45">
          <cell r="G45">
            <v>1.525</v>
          </cell>
          <cell r="H45">
            <v>6.9</v>
          </cell>
        </row>
        <row r="46">
          <cell r="G46">
            <v>1.58</v>
          </cell>
          <cell r="H46">
            <v>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110515"/>
      <sheetName val="CS110516"/>
      <sheetName val="CS110517"/>
      <sheetName val="CS110518"/>
      <sheetName val="CS110519"/>
      <sheetName val="CS110520"/>
    </sheetNames>
    <sheetDataSet>
      <sheetData sheetId="2">
        <row r="16">
          <cell r="G16">
            <v>0.05</v>
          </cell>
          <cell r="N16">
            <v>68.34612804650816</v>
          </cell>
        </row>
        <row r="17">
          <cell r="G17">
            <v>0.23</v>
          </cell>
          <cell r="N17">
            <v>85.39424496800542</v>
          </cell>
        </row>
        <row r="18">
          <cell r="G18">
            <v>0.32999999999999996</v>
          </cell>
          <cell r="N18">
            <v>39.747133411798444</v>
          </cell>
        </row>
        <row r="19">
          <cell r="G19">
            <v>0.43000000000000005</v>
          </cell>
          <cell r="N19">
            <v>35.632155485769395</v>
          </cell>
        </row>
        <row r="20">
          <cell r="G20">
            <v>0.5800000000000001</v>
          </cell>
          <cell r="N20">
            <v>52.73876903403037</v>
          </cell>
        </row>
        <row r="21">
          <cell r="G21">
            <v>0.73</v>
          </cell>
          <cell r="N21">
            <v>60.61797420526541</v>
          </cell>
        </row>
        <row r="22">
          <cell r="G22">
            <v>0.88</v>
          </cell>
          <cell r="N22">
            <v>62.52130633394695</v>
          </cell>
        </row>
        <row r="23">
          <cell r="G23">
            <v>1.03</v>
          </cell>
          <cell r="N23">
            <v>92.76924030845845</v>
          </cell>
        </row>
        <row r="24">
          <cell r="G24">
            <v>1.28</v>
          </cell>
          <cell r="N24">
            <v>89.6615901251884</v>
          </cell>
        </row>
        <row r="25">
          <cell r="G25">
            <v>1.38</v>
          </cell>
          <cell r="N25">
            <v>96.10144623768602</v>
          </cell>
        </row>
      </sheetData>
      <sheetData sheetId="4">
        <row r="16">
          <cell r="G16">
            <v>0.05</v>
          </cell>
          <cell r="H16">
            <v>0</v>
          </cell>
        </row>
        <row r="17">
          <cell r="G17">
            <v>0.15000000000000002</v>
          </cell>
          <cell r="H17">
            <v>0</v>
          </cell>
        </row>
        <row r="18">
          <cell r="G18">
            <v>0.25</v>
          </cell>
          <cell r="H18">
            <v>0</v>
          </cell>
        </row>
        <row r="19">
          <cell r="G19">
            <v>0.35</v>
          </cell>
          <cell r="H19">
            <v>0</v>
          </cell>
        </row>
        <row r="20">
          <cell r="G20">
            <v>0.45</v>
          </cell>
          <cell r="H20">
            <v>0.1</v>
          </cell>
        </row>
        <row r="21">
          <cell r="G21">
            <v>0.55</v>
          </cell>
          <cell r="H21">
            <v>0.3</v>
          </cell>
        </row>
        <row r="22">
          <cell r="G22">
            <v>0.6499999999999999</v>
          </cell>
          <cell r="H22">
            <v>0.6</v>
          </cell>
        </row>
        <row r="23">
          <cell r="G23">
            <v>0.75</v>
          </cell>
          <cell r="H23">
            <v>1.1</v>
          </cell>
        </row>
        <row r="24">
          <cell r="G24">
            <v>0.8500000000000001</v>
          </cell>
          <cell r="H24">
            <v>1.6</v>
          </cell>
        </row>
        <row r="25">
          <cell r="G25">
            <v>0.95</v>
          </cell>
          <cell r="H25">
            <v>1.7</v>
          </cell>
        </row>
        <row r="26">
          <cell r="G26">
            <v>1.05</v>
          </cell>
          <cell r="H26">
            <v>2.2</v>
          </cell>
        </row>
        <row r="27">
          <cell r="G27">
            <v>1.15</v>
          </cell>
          <cell r="H27">
            <v>2.4</v>
          </cell>
        </row>
        <row r="28">
          <cell r="G28">
            <v>1.25</v>
          </cell>
          <cell r="H28">
            <v>1.8</v>
          </cell>
        </row>
        <row r="29">
          <cell r="G29">
            <v>1.35</v>
          </cell>
          <cell r="H29">
            <v>1.6</v>
          </cell>
        </row>
        <row r="30">
          <cell r="G30">
            <v>1.45</v>
          </cell>
          <cell r="H30">
            <v>2.2</v>
          </cell>
        </row>
        <row r="31">
          <cell r="G31">
            <v>1.55</v>
          </cell>
          <cell r="H31">
            <v>2.5</v>
          </cell>
        </row>
        <row r="32">
          <cell r="G32">
            <v>1.65</v>
          </cell>
          <cell r="H32">
            <v>2.3</v>
          </cell>
        </row>
        <row r="38">
          <cell r="G38">
            <v>0.31000000000000005</v>
          </cell>
          <cell r="N38">
            <v>29.660057573503252</v>
          </cell>
        </row>
        <row r="39">
          <cell r="G39">
            <v>0.47</v>
          </cell>
          <cell r="N39">
            <v>26.3566337088986</v>
          </cell>
        </row>
        <row r="40">
          <cell r="G40">
            <v>0.63</v>
          </cell>
          <cell r="N40">
            <v>39.72505812190438</v>
          </cell>
        </row>
        <row r="41">
          <cell r="G41">
            <v>0.79</v>
          </cell>
          <cell r="N41">
            <v>28.730770435817902</v>
          </cell>
        </row>
        <row r="42">
          <cell r="G42">
            <v>0.95</v>
          </cell>
          <cell r="N42">
            <v>46.54181077298994</v>
          </cell>
        </row>
        <row r="43">
          <cell r="G43">
            <v>1.1099999999999999</v>
          </cell>
          <cell r="N43">
            <v>25.267276534773504</v>
          </cell>
        </row>
      </sheetData>
      <sheetData sheetId="5">
        <row r="14">
          <cell r="G14">
            <v>0.025</v>
          </cell>
          <cell r="H14">
            <v>4.6</v>
          </cell>
        </row>
        <row r="15">
          <cell r="G15">
            <v>0.07500000000000001</v>
          </cell>
          <cell r="H15">
            <v>4.5</v>
          </cell>
        </row>
        <row r="16">
          <cell r="G16">
            <v>0.125</v>
          </cell>
          <cell r="H16">
            <v>4.7</v>
          </cell>
        </row>
        <row r="17">
          <cell r="G17">
            <v>0.175</v>
          </cell>
          <cell r="H17">
            <v>5.4</v>
          </cell>
        </row>
        <row r="18">
          <cell r="G18">
            <v>0.225</v>
          </cell>
          <cell r="H18">
            <v>6.1</v>
          </cell>
        </row>
        <row r="19">
          <cell r="G19">
            <v>0.275</v>
          </cell>
          <cell r="H19">
            <v>5.4</v>
          </cell>
        </row>
        <row r="20">
          <cell r="G20">
            <v>0.32499999999999996</v>
          </cell>
          <cell r="H20">
            <v>5.4</v>
          </cell>
        </row>
        <row r="21">
          <cell r="G21">
            <v>0.375</v>
          </cell>
          <cell r="H21">
            <v>5.5</v>
          </cell>
        </row>
        <row r="22">
          <cell r="G22">
            <v>0.42500000000000004</v>
          </cell>
          <cell r="H22">
            <v>5.3</v>
          </cell>
        </row>
        <row r="23">
          <cell r="G23">
            <v>0.475</v>
          </cell>
          <cell r="H23">
            <v>5.2</v>
          </cell>
        </row>
        <row r="24">
          <cell r="G24">
            <v>0.525</v>
          </cell>
          <cell r="H24">
            <v>5.2</v>
          </cell>
        </row>
        <row r="25">
          <cell r="G25">
            <v>0.575</v>
          </cell>
          <cell r="H25">
            <v>5.3</v>
          </cell>
        </row>
        <row r="26">
          <cell r="G26">
            <v>0.625</v>
          </cell>
        </row>
        <row r="27">
          <cell r="G27">
            <v>0.675</v>
          </cell>
          <cell r="H27">
            <v>4.1</v>
          </cell>
        </row>
        <row r="28">
          <cell r="G28">
            <v>0.725</v>
          </cell>
          <cell r="H28">
            <v>4.6</v>
          </cell>
        </row>
        <row r="29">
          <cell r="G29">
            <v>0.775</v>
          </cell>
          <cell r="H29">
            <v>5.1</v>
          </cell>
        </row>
        <row r="30">
          <cell r="G30">
            <v>0.825</v>
          </cell>
          <cell r="H30">
            <v>4.7</v>
          </cell>
        </row>
        <row r="31">
          <cell r="G31">
            <v>0.875</v>
          </cell>
          <cell r="H31">
            <v>4.4</v>
          </cell>
        </row>
        <row r="32">
          <cell r="G32">
            <v>0.925</v>
          </cell>
          <cell r="H32">
            <v>4.5</v>
          </cell>
        </row>
        <row r="33">
          <cell r="G33">
            <v>0.975</v>
          </cell>
          <cell r="H33">
            <v>4.6</v>
          </cell>
        </row>
        <row r="34">
          <cell r="G34">
            <v>1.025</v>
          </cell>
          <cell r="H34">
            <v>4.5</v>
          </cell>
        </row>
        <row r="35">
          <cell r="G35">
            <v>1.0750000000000002</v>
          </cell>
          <cell r="H35">
            <v>4.3</v>
          </cell>
        </row>
        <row r="36">
          <cell r="G36">
            <v>1.125</v>
          </cell>
          <cell r="H36">
            <v>4.7</v>
          </cell>
        </row>
        <row r="37">
          <cell r="G37">
            <v>1.1749999999999998</v>
          </cell>
          <cell r="H37">
            <v>4.9</v>
          </cell>
        </row>
        <row r="38">
          <cell r="G38">
            <v>1.225</v>
          </cell>
          <cell r="H38">
            <v>4.1</v>
          </cell>
        </row>
        <row r="39">
          <cell r="G39">
            <v>1.275</v>
          </cell>
          <cell r="H39">
            <v>3.4</v>
          </cell>
        </row>
        <row r="40">
          <cell r="G40">
            <v>1.3250000000000002</v>
          </cell>
          <cell r="H40">
            <v>4.6</v>
          </cell>
        </row>
        <row r="41">
          <cell r="G41">
            <v>1.375</v>
          </cell>
          <cell r="H41">
            <v>5</v>
          </cell>
        </row>
        <row r="42">
          <cell r="G42">
            <v>1.4249999999999998</v>
          </cell>
          <cell r="H42">
            <v>5.2</v>
          </cell>
        </row>
        <row r="43">
          <cell r="G43">
            <v>1.475</v>
          </cell>
          <cell r="H43">
            <v>7</v>
          </cell>
        </row>
        <row r="44">
          <cell r="G44">
            <v>1.5350000000000001</v>
          </cell>
          <cell r="H44">
            <v>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Z34"/>
  <sheetViews>
    <sheetView tabSelected="1" zoomScalePageLayoutView="0" workbookViewId="0" topLeftCell="A1">
      <selection activeCell="A1" sqref="A1"/>
    </sheetView>
  </sheetViews>
  <sheetFormatPr defaultColWidth="8.8515625" defaultRowHeight="15"/>
  <cols>
    <col min="1" max="1" width="19.8515625" style="0" customWidth="1"/>
    <col min="2" max="2" width="11.8515625" style="0" customWidth="1"/>
    <col min="16" max="17" width="9.421875" style="0" bestFit="1" customWidth="1"/>
    <col min="25" max="25" width="9.421875" style="0" bestFit="1" customWidth="1"/>
  </cols>
  <sheetData>
    <row r="1" spans="1:2" ht="15">
      <c r="A1" t="s">
        <v>90</v>
      </c>
      <c r="B1" s="2" t="s">
        <v>111</v>
      </c>
    </row>
    <row r="2" spans="1:2" ht="15">
      <c r="A2" t="s">
        <v>91</v>
      </c>
      <c r="B2" t="s">
        <v>92</v>
      </c>
    </row>
    <row r="3" spans="1:2" ht="15">
      <c r="A3" t="s">
        <v>93</v>
      </c>
      <c r="B3" t="s">
        <v>112</v>
      </c>
    </row>
    <row r="4" spans="1:2" ht="15">
      <c r="A4" t="s">
        <v>94</v>
      </c>
      <c r="B4">
        <v>0.04</v>
      </c>
    </row>
    <row r="5" spans="1:2" ht="15">
      <c r="A5" t="s">
        <v>95</v>
      </c>
      <c r="B5">
        <v>0.07</v>
      </c>
    </row>
    <row r="6" spans="1:2" ht="15">
      <c r="A6" t="s">
        <v>96</v>
      </c>
      <c r="B6">
        <v>0.84</v>
      </c>
    </row>
    <row r="7" spans="1:2" ht="15">
      <c r="A7" t="s">
        <v>97</v>
      </c>
      <c r="B7" s="3" t="s">
        <v>114</v>
      </c>
    </row>
    <row r="8" spans="1:2" ht="15">
      <c r="A8" t="s">
        <v>98</v>
      </c>
      <c r="B8" t="s">
        <v>80</v>
      </c>
    </row>
    <row r="9" spans="1:2" ht="15">
      <c r="A9" t="s">
        <v>99</v>
      </c>
      <c r="B9" t="s">
        <v>143</v>
      </c>
    </row>
    <row r="10" spans="1:3" ht="15">
      <c r="A10" t="s">
        <v>100</v>
      </c>
      <c r="B10" t="s">
        <v>115</v>
      </c>
      <c r="C10" t="s">
        <v>113</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25" ht="15">
      <c r="E16">
        <v>0</v>
      </c>
      <c r="F16">
        <f>E17</f>
        <v>0.05</v>
      </c>
      <c r="G16">
        <f>0.5*(E16+F16)</f>
        <v>0.025</v>
      </c>
      <c r="H16">
        <v>9.7</v>
      </c>
      <c r="L16">
        <v>0</v>
      </c>
      <c r="M16">
        <v>0.1</v>
      </c>
      <c r="N16">
        <f>0.5*(L16+M16)</f>
        <v>0.05</v>
      </c>
      <c r="O16">
        <v>114</v>
      </c>
      <c r="P16" s="4">
        <v>0.06405865833282029</v>
      </c>
      <c r="Q16" s="4">
        <v>0.06193525616044201</v>
      </c>
      <c r="T16">
        <v>0</v>
      </c>
      <c r="U16">
        <v>0.1</v>
      </c>
      <c r="V16">
        <v>0.05</v>
      </c>
      <c r="W16">
        <v>474</v>
      </c>
      <c r="X16">
        <v>3.3500000000000014</v>
      </c>
      <c r="Y16" s="7">
        <f>1000*X16/W16</f>
        <v>7.0675105485232095</v>
      </c>
    </row>
    <row r="17" spans="5:25" ht="15">
      <c r="E17">
        <v>0.05</v>
      </c>
      <c r="F17">
        <f aca="true" t="shared" si="0" ref="F17:F31">E18</f>
        <v>0.1</v>
      </c>
      <c r="G17">
        <f aca="true" t="shared" si="1" ref="G17:G32">0.5*(E17+F17)</f>
        <v>0.07500000000000001</v>
      </c>
      <c r="H17">
        <v>5.4</v>
      </c>
      <c r="L17">
        <v>0.1</v>
      </c>
      <c r="M17">
        <v>0.2</v>
      </c>
      <c r="N17">
        <f aca="true" t="shared" si="2" ref="N17:N22">0.5*(L17+M17)</f>
        <v>0.15000000000000002</v>
      </c>
      <c r="O17">
        <v>74</v>
      </c>
      <c r="P17" s="4">
        <v>0.04643998123969166</v>
      </c>
      <c r="Q17" s="4">
        <v>0.07276535004458284</v>
      </c>
      <c r="T17">
        <v>0.1</v>
      </c>
      <c r="U17">
        <v>0.2</v>
      </c>
      <c r="V17">
        <v>0.15000000000000002</v>
      </c>
      <c r="W17">
        <v>440</v>
      </c>
      <c r="X17">
        <v>1.0300000000000011</v>
      </c>
      <c r="Y17" s="7">
        <f aca="true" t="shared" si="3" ref="Y17:Y24">1000*X17/W17</f>
        <v>2.3409090909090935</v>
      </c>
    </row>
    <row r="18" spans="5:25" ht="15">
      <c r="E18">
        <v>0.1</v>
      </c>
      <c r="F18">
        <f t="shared" si="0"/>
        <v>0.15</v>
      </c>
      <c r="G18">
        <f t="shared" si="1"/>
        <v>0.125</v>
      </c>
      <c r="H18">
        <v>6.5</v>
      </c>
      <c r="L18">
        <v>0.2</v>
      </c>
      <c r="M18">
        <v>0.35</v>
      </c>
      <c r="N18">
        <f t="shared" si="2"/>
        <v>0.275</v>
      </c>
      <c r="O18">
        <v>172</v>
      </c>
      <c r="P18" s="4">
        <v>0.012487494955440345</v>
      </c>
      <c r="Q18" s="4">
        <v>0.057594441256189934</v>
      </c>
      <c r="T18">
        <v>0.2</v>
      </c>
      <c r="U18">
        <v>0.35</v>
      </c>
      <c r="V18">
        <v>0.275</v>
      </c>
      <c r="W18">
        <v>585</v>
      </c>
      <c r="X18">
        <v>0.6799999999999997</v>
      </c>
      <c r="Y18" s="7">
        <f t="shared" si="3"/>
        <v>1.162393162393162</v>
      </c>
    </row>
    <row r="19" spans="5:25" ht="15">
      <c r="E19">
        <v>0.15</v>
      </c>
      <c r="F19">
        <f t="shared" si="0"/>
        <v>0.2</v>
      </c>
      <c r="G19">
        <f t="shared" si="1"/>
        <v>0.175</v>
      </c>
      <c r="H19">
        <v>6.4</v>
      </c>
      <c r="L19">
        <v>0.35</v>
      </c>
      <c r="M19">
        <v>0.51</v>
      </c>
      <c r="N19">
        <f t="shared" si="2"/>
        <v>0.43</v>
      </c>
      <c r="O19">
        <v>79</v>
      </c>
      <c r="P19" s="4">
        <v>0.027187963700452393</v>
      </c>
      <c r="Q19" s="4">
        <v>0.07278050750845538</v>
      </c>
      <c r="T19">
        <v>0.35</v>
      </c>
      <c r="U19">
        <v>0.51</v>
      </c>
      <c r="V19">
        <v>0.43</v>
      </c>
      <c r="W19">
        <v>540</v>
      </c>
      <c r="X19">
        <v>0.8299999999999983</v>
      </c>
      <c r="Y19" s="7">
        <f t="shared" si="3"/>
        <v>1.5370370370370339</v>
      </c>
    </row>
    <row r="20" spans="5:25" ht="15">
      <c r="E20">
        <v>0.2</v>
      </c>
      <c r="F20">
        <f t="shared" si="0"/>
        <v>0.25</v>
      </c>
      <c r="G20">
        <f t="shared" si="1"/>
        <v>0.225</v>
      </c>
      <c r="H20">
        <v>6.4</v>
      </c>
      <c r="L20">
        <v>0.51</v>
      </c>
      <c r="M20">
        <v>0.66</v>
      </c>
      <c r="N20">
        <f t="shared" si="2"/>
        <v>0.585</v>
      </c>
      <c r="O20">
        <v>112</v>
      </c>
      <c r="P20" s="4">
        <v>0.1764304644418643</v>
      </c>
      <c r="Q20" s="4">
        <v>0.017790862062534697</v>
      </c>
      <c r="T20">
        <v>0.51</v>
      </c>
      <c r="U20">
        <v>0.66</v>
      </c>
      <c r="V20">
        <v>0.585</v>
      </c>
      <c r="W20">
        <v>635</v>
      </c>
      <c r="X20">
        <v>1.0300000000000011</v>
      </c>
      <c r="Y20" s="7">
        <f t="shared" si="3"/>
        <v>1.62204724409449</v>
      </c>
    </row>
    <row r="21" spans="5:25" ht="15">
      <c r="E21">
        <v>0.25</v>
      </c>
      <c r="F21">
        <f t="shared" si="0"/>
        <v>0.3</v>
      </c>
      <c r="G21">
        <f t="shared" si="1"/>
        <v>0.275</v>
      </c>
      <c r="H21">
        <v>6.2</v>
      </c>
      <c r="L21">
        <v>0.66</v>
      </c>
      <c r="M21">
        <v>0.76</v>
      </c>
      <c r="N21">
        <f t="shared" si="2"/>
        <v>0.71</v>
      </c>
      <c r="O21">
        <v>116</v>
      </c>
      <c r="P21" s="4">
        <v>0.3925379448751523</v>
      </c>
      <c r="Q21" s="4">
        <v>0.05775863377198933</v>
      </c>
      <c r="T21">
        <v>0.66</v>
      </c>
      <c r="U21">
        <v>0.76</v>
      </c>
      <c r="V21">
        <v>0.71</v>
      </c>
      <c r="W21">
        <v>471</v>
      </c>
      <c r="X21">
        <v>1.8000000000000043</v>
      </c>
      <c r="Y21" s="7">
        <f t="shared" si="3"/>
        <v>3.8216560509554234</v>
      </c>
    </row>
    <row r="22" spans="5:25" ht="15">
      <c r="E22">
        <v>0.3</v>
      </c>
      <c r="F22">
        <f t="shared" si="0"/>
        <v>0.35</v>
      </c>
      <c r="G22">
        <f t="shared" si="1"/>
        <v>0.32499999999999996</v>
      </c>
      <c r="H22">
        <v>6</v>
      </c>
      <c r="L22">
        <v>0.76</v>
      </c>
      <c r="M22">
        <v>0.86</v>
      </c>
      <c r="N22">
        <f t="shared" si="2"/>
        <v>0.81</v>
      </c>
      <c r="O22">
        <v>74</v>
      </c>
      <c r="P22" s="4">
        <v>1.19582951692206</v>
      </c>
      <c r="Q22" s="4">
        <v>0.015571258066299939</v>
      </c>
      <c r="T22">
        <v>0.76</v>
      </c>
      <c r="U22">
        <v>0.86</v>
      </c>
      <c r="V22">
        <v>0.81</v>
      </c>
      <c r="W22">
        <v>530</v>
      </c>
      <c r="X22">
        <v>2.3900000000000006</v>
      </c>
      <c r="Y22" s="7">
        <f t="shared" si="3"/>
        <v>4.5094339622641515</v>
      </c>
    </row>
    <row r="23" spans="5:8" ht="15">
      <c r="E23">
        <v>0.35</v>
      </c>
      <c r="F23">
        <f t="shared" si="0"/>
        <v>0.41</v>
      </c>
      <c r="G23">
        <f t="shared" si="1"/>
        <v>0.38</v>
      </c>
      <c r="H23">
        <v>7.2</v>
      </c>
    </row>
    <row r="24" spans="5:26" ht="15">
      <c r="E24">
        <v>0.41</v>
      </c>
      <c r="F24">
        <f t="shared" si="0"/>
        <v>0.46</v>
      </c>
      <c r="G24">
        <f t="shared" si="1"/>
        <v>0.435</v>
      </c>
      <c r="H24">
        <v>5.9</v>
      </c>
      <c r="O24">
        <v>90</v>
      </c>
      <c r="P24" s="4">
        <v>0.004772998071857203</v>
      </c>
      <c r="Q24" s="4">
        <v>0.07784551949189186</v>
      </c>
      <c r="R24" t="s">
        <v>140</v>
      </c>
      <c r="W24">
        <v>440</v>
      </c>
      <c r="X24">
        <v>2.02</v>
      </c>
      <c r="Y24" s="7">
        <f t="shared" si="3"/>
        <v>4.590909090909091</v>
      </c>
      <c r="Z24" t="s">
        <v>140</v>
      </c>
    </row>
    <row r="25" spans="5:8" ht="15">
      <c r="E25">
        <v>0.46</v>
      </c>
      <c r="F25">
        <f t="shared" si="0"/>
        <v>0.51</v>
      </c>
      <c r="G25">
        <f t="shared" si="1"/>
        <v>0.485</v>
      </c>
      <c r="H25">
        <v>6.4</v>
      </c>
    </row>
    <row r="26" spans="5:8" ht="15">
      <c r="E26">
        <v>0.51</v>
      </c>
      <c r="F26">
        <f t="shared" si="0"/>
        <v>0.56</v>
      </c>
      <c r="G26">
        <f t="shared" si="1"/>
        <v>0.535</v>
      </c>
      <c r="H26">
        <v>6.7</v>
      </c>
    </row>
    <row r="27" spans="5:8" ht="15">
      <c r="E27">
        <v>0.56</v>
      </c>
      <c r="F27">
        <f t="shared" si="0"/>
        <v>0.61</v>
      </c>
      <c r="G27">
        <f t="shared" si="1"/>
        <v>0.585</v>
      </c>
      <c r="H27">
        <v>6.9</v>
      </c>
    </row>
    <row r="28" spans="5:8" ht="15">
      <c r="E28">
        <v>0.61</v>
      </c>
      <c r="F28">
        <f t="shared" si="0"/>
        <v>0.66</v>
      </c>
      <c r="G28">
        <f t="shared" si="1"/>
        <v>0.635</v>
      </c>
      <c r="H28">
        <v>6.2</v>
      </c>
    </row>
    <row r="29" spans="5:8" ht="15">
      <c r="E29">
        <v>0.66</v>
      </c>
      <c r="F29">
        <f t="shared" si="0"/>
        <v>0.71</v>
      </c>
      <c r="G29">
        <f t="shared" si="1"/>
        <v>0.685</v>
      </c>
      <c r="H29">
        <v>5.7</v>
      </c>
    </row>
    <row r="30" spans="5:8" ht="15">
      <c r="E30">
        <v>0.71</v>
      </c>
      <c r="F30">
        <f t="shared" si="0"/>
        <v>0.76</v>
      </c>
      <c r="G30">
        <f t="shared" si="1"/>
        <v>0.735</v>
      </c>
      <c r="H30">
        <v>5.7</v>
      </c>
    </row>
    <row r="31" spans="5:8" ht="15">
      <c r="E31">
        <v>0.76</v>
      </c>
      <c r="F31">
        <f t="shared" si="0"/>
        <v>0.81</v>
      </c>
      <c r="G31">
        <f t="shared" si="1"/>
        <v>0.785</v>
      </c>
      <c r="H31">
        <v>5.5</v>
      </c>
    </row>
    <row r="32" spans="5:8" ht="15">
      <c r="E32">
        <v>0.81</v>
      </c>
      <c r="F32">
        <v>0.86</v>
      </c>
      <c r="G32">
        <f t="shared" si="1"/>
        <v>0.835</v>
      </c>
      <c r="H32">
        <v>7.4</v>
      </c>
    </row>
    <row r="34" spans="8:10" ht="15">
      <c r="H34">
        <v>35</v>
      </c>
      <c r="J34" t="s">
        <v>140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12.421875" defaultRowHeight="15"/>
  <sheetData>
    <row r="1" spans="1:2" ht="15">
      <c r="A1" t="s">
        <v>90</v>
      </c>
      <c r="B1" s="2" t="s">
        <v>25</v>
      </c>
    </row>
    <row r="2" spans="1:2" ht="15">
      <c r="A2" t="s">
        <v>91</v>
      </c>
      <c r="B2" t="s">
        <v>92</v>
      </c>
    </row>
    <row r="3" spans="1:2" ht="15">
      <c r="A3" t="s">
        <v>93</v>
      </c>
      <c r="B3" t="s">
        <v>18</v>
      </c>
    </row>
    <row r="4" ht="15">
      <c r="A4" t="s">
        <v>94</v>
      </c>
    </row>
    <row r="5" ht="15">
      <c r="A5" t="s">
        <v>95</v>
      </c>
    </row>
    <row r="6" ht="15">
      <c r="A6" t="s">
        <v>96</v>
      </c>
    </row>
    <row r="7" ht="15">
      <c r="A7" t="s">
        <v>17</v>
      </c>
    </row>
    <row r="8" spans="1:2" ht="15">
      <c r="A8" t="s">
        <v>98</v>
      </c>
      <c r="B8" t="s">
        <v>26</v>
      </c>
    </row>
    <row r="9" ht="15">
      <c r="A9" t="s">
        <v>27</v>
      </c>
    </row>
    <row r="10" ht="15">
      <c r="A10" t="s">
        <v>100</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O25"/>
  <sheetViews>
    <sheetView zoomScalePageLayoutView="0" workbookViewId="0" topLeftCell="A1">
      <selection activeCell="A7" sqref="A7"/>
    </sheetView>
  </sheetViews>
  <sheetFormatPr defaultColWidth="10.140625" defaultRowHeight="15"/>
  <cols>
    <col min="1" max="1" width="19.421875" style="0" customWidth="1"/>
    <col min="2" max="2" width="13.28125" style="0" customWidth="1"/>
    <col min="19" max="19" width="10.8515625" style="0" bestFit="1" customWidth="1"/>
    <col min="20" max="20" width="10.28125" style="0" bestFit="1" customWidth="1"/>
  </cols>
  <sheetData>
    <row r="1" spans="1:2" ht="15">
      <c r="A1" t="s">
        <v>90</v>
      </c>
      <c r="B1" s="2" t="s">
        <v>28</v>
      </c>
    </row>
    <row r="2" spans="1:2" ht="15">
      <c r="A2" t="s">
        <v>91</v>
      </c>
      <c r="B2" t="s">
        <v>92</v>
      </c>
    </row>
    <row r="3" spans="1:2" ht="15">
      <c r="A3" t="s">
        <v>93</v>
      </c>
      <c r="B3" t="s">
        <v>18</v>
      </c>
    </row>
    <row r="4" ht="15">
      <c r="A4" t="s">
        <v>94</v>
      </c>
    </row>
    <row r="5" spans="1:2" ht="15">
      <c r="A5" t="s">
        <v>95</v>
      </c>
      <c r="B5">
        <v>0.11</v>
      </c>
    </row>
    <row r="6" spans="1:2" ht="15">
      <c r="A6" t="s">
        <v>96</v>
      </c>
      <c r="B6">
        <v>1.54</v>
      </c>
    </row>
    <row r="7" ht="15">
      <c r="A7" t="s">
        <v>17</v>
      </c>
    </row>
    <row r="8" spans="1:2" ht="15">
      <c r="A8" t="s">
        <v>98</v>
      </c>
      <c r="B8" t="s">
        <v>31</v>
      </c>
    </row>
    <row r="9" spans="1:2" ht="15">
      <c r="A9" t="s">
        <v>27</v>
      </c>
      <c r="B9" t="s">
        <v>16</v>
      </c>
    </row>
    <row r="10" spans="1:2" ht="15">
      <c r="A10" t="s">
        <v>100</v>
      </c>
      <c r="B10" t="s">
        <v>29</v>
      </c>
    </row>
    <row r="14" spans="5:15" ht="15.75">
      <c r="E14" s="9" t="s">
        <v>100</v>
      </c>
      <c r="F14" s="10" t="s">
        <v>30</v>
      </c>
      <c r="G14" s="8"/>
      <c r="H14" s="10" t="s">
        <v>23</v>
      </c>
      <c r="I14" s="10"/>
      <c r="J14" s="10"/>
      <c r="K14" s="10"/>
      <c r="L14" s="10"/>
      <c r="M14" s="10"/>
      <c r="N14" s="10"/>
      <c r="O14" s="10"/>
    </row>
    <row r="15" spans="5:15" ht="15.75">
      <c r="E15" s="11" t="s">
        <v>105</v>
      </c>
      <c r="F15" s="11" t="s">
        <v>106</v>
      </c>
      <c r="G15" s="11" t="s">
        <v>107</v>
      </c>
      <c r="H15" s="11" t="s">
        <v>19</v>
      </c>
      <c r="I15" s="11" t="s">
        <v>20</v>
      </c>
      <c r="J15" s="11" t="s">
        <v>21</v>
      </c>
      <c r="K15" s="11"/>
      <c r="L15" s="11"/>
      <c r="M15" s="11"/>
      <c r="N15" s="11" t="s">
        <v>22</v>
      </c>
      <c r="O15" s="11" t="s">
        <v>104</v>
      </c>
    </row>
    <row r="16" spans="5:15" ht="15.75">
      <c r="E16" s="12">
        <v>0.02</v>
      </c>
      <c r="F16" s="12">
        <v>0.08</v>
      </c>
      <c r="G16" s="10">
        <f aca="true" t="shared" si="0" ref="G16:G25">E16+(F16-E16)/2</f>
        <v>0.05</v>
      </c>
      <c r="H16" s="10">
        <v>275</v>
      </c>
      <c r="I16" s="10">
        <v>22</v>
      </c>
      <c r="J16" s="10"/>
      <c r="K16" s="10"/>
      <c r="L16" s="10"/>
      <c r="M16" s="10"/>
      <c r="N16" s="13">
        <f aca="true" t="shared" si="1" ref="N16:N24">1000*(I16/(1+0.0008*J16))/(I16/(1+0.0008*J16)+H16/(0.917))</f>
        <v>68.34612804650816</v>
      </c>
      <c r="O16" s="10"/>
    </row>
    <row r="17" spans="5:15" ht="15.75">
      <c r="E17" s="12">
        <v>0.2</v>
      </c>
      <c r="F17" s="12">
        <v>0.26</v>
      </c>
      <c r="G17" s="10">
        <f t="shared" si="0"/>
        <v>0.23</v>
      </c>
      <c r="H17" s="10">
        <v>275</v>
      </c>
      <c r="I17" s="10">
        <v>28</v>
      </c>
      <c r="J17" s="10"/>
      <c r="K17" s="10"/>
      <c r="L17" s="10"/>
      <c r="M17" s="10"/>
      <c r="N17" s="13">
        <f t="shared" si="1"/>
        <v>85.39424496800542</v>
      </c>
      <c r="O17" s="14"/>
    </row>
    <row r="18" spans="5:15" ht="15.75">
      <c r="E18" s="12">
        <v>0.3</v>
      </c>
      <c r="F18" s="12">
        <v>0.36</v>
      </c>
      <c r="G18" s="10">
        <f t="shared" si="0"/>
        <v>0.32999999999999996</v>
      </c>
      <c r="H18" s="10">
        <v>288</v>
      </c>
      <c r="I18" s="10">
        <v>13</v>
      </c>
      <c r="J18" s="10"/>
      <c r="K18" s="10"/>
      <c r="L18" s="10"/>
      <c r="M18" s="10"/>
      <c r="N18" s="13">
        <f t="shared" si="1"/>
        <v>39.747133411798444</v>
      </c>
      <c r="O18" s="10"/>
    </row>
    <row r="19" spans="5:15" ht="15.75">
      <c r="E19" s="12">
        <v>0.4</v>
      </c>
      <c r="F19" s="12">
        <v>0.46</v>
      </c>
      <c r="G19" s="10">
        <f t="shared" si="0"/>
        <v>0.43000000000000005</v>
      </c>
      <c r="H19" s="10">
        <v>273</v>
      </c>
      <c r="I19" s="10">
        <v>11</v>
      </c>
      <c r="J19" s="10"/>
      <c r="K19" s="10"/>
      <c r="L19" s="10"/>
      <c r="M19" s="10"/>
      <c r="N19" s="13">
        <f t="shared" si="1"/>
        <v>35.632155485769395</v>
      </c>
      <c r="O19" s="10" t="s">
        <v>32</v>
      </c>
    </row>
    <row r="20" spans="5:15" ht="15.75">
      <c r="E20" s="12">
        <v>0.55</v>
      </c>
      <c r="F20" s="12">
        <v>0.61</v>
      </c>
      <c r="G20" s="10">
        <f t="shared" si="0"/>
        <v>0.5800000000000001</v>
      </c>
      <c r="H20" s="10">
        <v>280</v>
      </c>
      <c r="I20" s="10">
        <v>17</v>
      </c>
      <c r="J20" s="10"/>
      <c r="K20" s="10"/>
      <c r="L20" s="10"/>
      <c r="M20" s="10"/>
      <c r="N20" s="13">
        <f t="shared" si="1"/>
        <v>52.73876903403037</v>
      </c>
      <c r="O20" s="10"/>
    </row>
    <row r="21" spans="5:15" ht="15.75">
      <c r="E21" s="12">
        <v>0.7</v>
      </c>
      <c r="F21" s="12">
        <v>0.76</v>
      </c>
      <c r="G21" s="10">
        <f t="shared" si="0"/>
        <v>0.73</v>
      </c>
      <c r="H21" s="10">
        <v>270</v>
      </c>
      <c r="I21" s="10">
        <v>19</v>
      </c>
      <c r="J21" s="10"/>
      <c r="K21" s="10"/>
      <c r="L21" s="10"/>
      <c r="M21" s="10"/>
      <c r="N21" s="13">
        <f t="shared" si="1"/>
        <v>60.61797420526541</v>
      </c>
      <c r="O21" s="10"/>
    </row>
    <row r="22" spans="5:15" ht="15.75">
      <c r="E22" s="12">
        <v>0.85</v>
      </c>
      <c r="F22" s="12">
        <v>0.91</v>
      </c>
      <c r="G22" s="10">
        <f>E22+(F22-E22)/2</f>
        <v>0.88</v>
      </c>
      <c r="H22" s="10">
        <v>275</v>
      </c>
      <c r="I22" s="10">
        <v>20</v>
      </c>
      <c r="J22" s="10"/>
      <c r="K22" s="10"/>
      <c r="L22" s="10"/>
      <c r="M22" s="10"/>
      <c r="N22" s="13">
        <f t="shared" si="1"/>
        <v>62.52130633394695</v>
      </c>
      <c r="O22" s="10"/>
    </row>
    <row r="23" spans="5:15" ht="15.75">
      <c r="E23" s="12">
        <v>1</v>
      </c>
      <c r="F23" s="12">
        <v>1.06</v>
      </c>
      <c r="G23" s="10">
        <f t="shared" si="0"/>
        <v>1.03</v>
      </c>
      <c r="H23" s="10">
        <v>278</v>
      </c>
      <c r="I23" s="10">
        <v>31</v>
      </c>
      <c r="J23" s="10"/>
      <c r="K23" s="10"/>
      <c r="L23" s="10"/>
      <c r="M23" s="10"/>
      <c r="N23" s="13">
        <f t="shared" si="1"/>
        <v>92.76924030845845</v>
      </c>
      <c r="O23" s="10"/>
    </row>
    <row r="24" spans="5:15" ht="15.75">
      <c r="E24" s="10">
        <v>1.25</v>
      </c>
      <c r="F24" s="10">
        <v>1.31</v>
      </c>
      <c r="G24" s="10">
        <f t="shared" si="0"/>
        <v>1.28</v>
      </c>
      <c r="H24" s="10">
        <v>270</v>
      </c>
      <c r="I24" s="10">
        <v>29</v>
      </c>
      <c r="J24" s="10"/>
      <c r="K24" s="10"/>
      <c r="L24" s="10"/>
      <c r="M24" s="10"/>
      <c r="N24" s="13">
        <f t="shared" si="1"/>
        <v>89.6615901251884</v>
      </c>
      <c r="O24" s="10"/>
    </row>
    <row r="25" spans="5:15" ht="15.75">
      <c r="E25" s="10">
        <v>1.35</v>
      </c>
      <c r="F25" s="10">
        <v>1.41</v>
      </c>
      <c r="G25" s="10">
        <f t="shared" si="0"/>
        <v>1.38</v>
      </c>
      <c r="H25" s="10">
        <v>276</v>
      </c>
      <c r="I25" s="10">
        <v>32</v>
      </c>
      <c r="J25" s="10"/>
      <c r="K25" s="10"/>
      <c r="L25" s="10"/>
      <c r="M25" s="10"/>
      <c r="N25" s="13">
        <f>1000*(I25/(1+0.0008*J25))/(I25/(1+0.0008*J25)+H25/(0.917))</f>
        <v>96.10144623768602</v>
      </c>
      <c r="O25" s="10"/>
    </row>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I46"/>
  <sheetViews>
    <sheetView zoomScalePageLayoutView="0" workbookViewId="0" topLeftCell="A1">
      <selection activeCell="B1" sqref="B1"/>
    </sheetView>
  </sheetViews>
  <sheetFormatPr defaultColWidth="12.421875" defaultRowHeight="15"/>
  <sheetData>
    <row r="1" spans="1:2" ht="15">
      <c r="A1" t="s">
        <v>90</v>
      </c>
      <c r="B1" s="2" t="s">
        <v>33</v>
      </c>
    </row>
    <row r="2" spans="1:2" ht="15">
      <c r="A2" t="s">
        <v>91</v>
      </c>
      <c r="B2" t="s">
        <v>92</v>
      </c>
    </row>
    <row r="3" spans="1:2" ht="15">
      <c r="A3" t="s">
        <v>93</v>
      </c>
      <c r="B3" t="s">
        <v>18</v>
      </c>
    </row>
    <row r="4" spans="1:2" ht="15">
      <c r="A4" t="s">
        <v>94</v>
      </c>
      <c r="B4">
        <v>0.04</v>
      </c>
    </row>
    <row r="5" spans="1:2" ht="15">
      <c r="A5" t="s">
        <v>95</v>
      </c>
      <c r="B5">
        <v>0.115</v>
      </c>
    </row>
    <row r="6" spans="1:2" ht="15">
      <c r="A6" t="s">
        <v>96</v>
      </c>
      <c r="B6">
        <v>1.61</v>
      </c>
    </row>
    <row r="7" ht="15">
      <c r="A7" t="s">
        <v>17</v>
      </c>
    </row>
    <row r="8" spans="1:2" ht="15">
      <c r="A8" t="s">
        <v>98</v>
      </c>
      <c r="B8" t="s">
        <v>34</v>
      </c>
    </row>
    <row r="9" spans="1:2" ht="15">
      <c r="A9" t="s">
        <v>27</v>
      </c>
      <c r="B9" t="s">
        <v>35</v>
      </c>
    </row>
    <row r="10" spans="1:2" ht="15">
      <c r="A10" t="s">
        <v>100</v>
      </c>
      <c r="B10" t="s">
        <v>36</v>
      </c>
    </row>
    <row r="14" spans="1:9" ht="15">
      <c r="A14" t="s">
        <v>102</v>
      </c>
      <c r="B14" t="s">
        <v>37</v>
      </c>
      <c r="C14" t="s">
        <v>104</v>
      </c>
      <c r="E14" s="1" t="s">
        <v>105</v>
      </c>
      <c r="F14" s="1" t="s">
        <v>106</v>
      </c>
      <c r="G14" s="1" t="s">
        <v>107</v>
      </c>
      <c r="H14" s="1" t="s">
        <v>108</v>
      </c>
      <c r="I14" s="1" t="s">
        <v>104</v>
      </c>
    </row>
    <row r="15" spans="1:9" ht="15">
      <c r="A15">
        <v>0.01</v>
      </c>
      <c r="B15">
        <v>-1.38</v>
      </c>
      <c r="E15">
        <v>0</v>
      </c>
      <c r="F15">
        <v>0.05</v>
      </c>
      <c r="G15">
        <f>0.5*(E15+F15)</f>
        <v>0.025</v>
      </c>
      <c r="H15">
        <v>3.6</v>
      </c>
      <c r="I15" t="s">
        <v>38</v>
      </c>
    </row>
    <row r="16" spans="1:8" ht="15">
      <c r="A16">
        <v>0.06</v>
      </c>
      <c r="B16">
        <v>-1.53</v>
      </c>
      <c r="E16">
        <v>0.05</v>
      </c>
      <c r="F16">
        <v>0.1</v>
      </c>
      <c r="G16">
        <f>0.5*(E16+F16)</f>
        <v>0.07500000000000001</v>
      </c>
      <c r="H16">
        <v>5</v>
      </c>
    </row>
    <row r="17" spans="1:8" ht="15">
      <c r="A17">
        <v>0.11</v>
      </c>
      <c r="B17">
        <v>-2.29</v>
      </c>
      <c r="E17">
        <v>0.1</v>
      </c>
      <c r="F17">
        <v>0.15</v>
      </c>
      <c r="G17">
        <f aca="true" t="shared" si="0" ref="G17:G43">0.5*(E17+F17)</f>
        <v>0.125</v>
      </c>
      <c r="H17">
        <v>3.8</v>
      </c>
    </row>
    <row r="18" spans="1:8" ht="15">
      <c r="A18">
        <v>0.16</v>
      </c>
      <c r="B18">
        <v>-2.42</v>
      </c>
      <c r="E18">
        <v>0.15</v>
      </c>
      <c r="F18">
        <v>0.2</v>
      </c>
      <c r="G18">
        <f t="shared" si="0"/>
        <v>0.175</v>
      </c>
      <c r="H18">
        <v>5.2</v>
      </c>
    </row>
    <row r="19" spans="1:8" ht="15">
      <c r="A19">
        <v>0.21</v>
      </c>
      <c r="B19">
        <v>-2.55</v>
      </c>
      <c r="E19">
        <v>0.2</v>
      </c>
      <c r="F19">
        <v>0.25</v>
      </c>
      <c r="G19">
        <f t="shared" si="0"/>
        <v>0.225</v>
      </c>
      <c r="H19">
        <v>5.9</v>
      </c>
    </row>
    <row r="20" spans="1:8" ht="15">
      <c r="A20">
        <v>0.26</v>
      </c>
      <c r="B20">
        <v>-2.68</v>
      </c>
      <c r="E20">
        <v>0.25</v>
      </c>
      <c r="F20">
        <v>0.3</v>
      </c>
      <c r="G20">
        <f t="shared" si="0"/>
        <v>0.275</v>
      </c>
      <c r="H20">
        <v>4.9</v>
      </c>
    </row>
    <row r="21" spans="1:8" ht="15">
      <c r="A21">
        <v>0.31</v>
      </c>
      <c r="B21">
        <v>-2.75</v>
      </c>
      <c r="E21">
        <v>0.3</v>
      </c>
      <c r="F21">
        <v>0.35</v>
      </c>
      <c r="G21">
        <f t="shared" si="0"/>
        <v>0.32499999999999996</v>
      </c>
      <c r="H21">
        <v>5</v>
      </c>
    </row>
    <row r="22" spans="1:8" ht="15">
      <c r="A22">
        <v>0.36</v>
      </c>
      <c r="B22">
        <v>-2.87</v>
      </c>
      <c r="E22">
        <v>0.35</v>
      </c>
      <c r="F22">
        <v>0.4</v>
      </c>
      <c r="G22">
        <f t="shared" si="0"/>
        <v>0.375</v>
      </c>
      <c r="H22">
        <v>5.1</v>
      </c>
    </row>
    <row r="23" spans="1:8" ht="15">
      <c r="A23">
        <v>0.41</v>
      </c>
      <c r="B23">
        <v>-2.94</v>
      </c>
      <c r="E23">
        <v>0.4</v>
      </c>
      <c r="F23">
        <v>0.45</v>
      </c>
      <c r="G23">
        <f t="shared" si="0"/>
        <v>0.42500000000000004</v>
      </c>
      <c r="H23">
        <v>4.5</v>
      </c>
    </row>
    <row r="24" spans="1:8" ht="15">
      <c r="A24">
        <v>0.46</v>
      </c>
      <c r="B24">
        <v>-2.95</v>
      </c>
      <c r="E24">
        <v>0.45</v>
      </c>
      <c r="F24">
        <v>0.5</v>
      </c>
      <c r="G24">
        <f t="shared" si="0"/>
        <v>0.475</v>
      </c>
      <c r="H24">
        <v>5</v>
      </c>
    </row>
    <row r="25" spans="1:8" ht="15">
      <c r="A25">
        <v>0.51</v>
      </c>
      <c r="B25">
        <v>-3.02</v>
      </c>
      <c r="E25">
        <v>0.5</v>
      </c>
      <c r="F25">
        <v>0.55</v>
      </c>
      <c r="G25">
        <f t="shared" si="0"/>
        <v>0.525</v>
      </c>
      <c r="H25">
        <v>5.1</v>
      </c>
    </row>
    <row r="26" spans="1:8" ht="15">
      <c r="A26">
        <v>0.56</v>
      </c>
      <c r="B26">
        <v>-3.04</v>
      </c>
      <c r="E26">
        <v>0.55</v>
      </c>
      <c r="F26">
        <v>0.6</v>
      </c>
      <c r="G26">
        <f t="shared" si="0"/>
        <v>0.575</v>
      </c>
      <c r="H26">
        <v>4.9</v>
      </c>
    </row>
    <row r="27" spans="1:8" ht="15">
      <c r="A27">
        <v>0.61</v>
      </c>
      <c r="B27">
        <v>-3.03</v>
      </c>
      <c r="E27">
        <v>0.6</v>
      </c>
      <c r="F27">
        <v>0.65</v>
      </c>
      <c r="G27">
        <f t="shared" si="0"/>
        <v>0.625</v>
      </c>
      <c r="H27">
        <v>4.7</v>
      </c>
    </row>
    <row r="28" spans="1:8" ht="15">
      <c r="A28">
        <v>0.66</v>
      </c>
      <c r="B28">
        <v>-2.97</v>
      </c>
      <c r="E28">
        <v>0.65</v>
      </c>
      <c r="F28">
        <v>0.7</v>
      </c>
      <c r="G28">
        <f t="shared" si="0"/>
        <v>0.675</v>
      </c>
      <c r="H28">
        <v>4.2</v>
      </c>
    </row>
    <row r="29" spans="1:8" ht="15">
      <c r="A29">
        <v>0.71</v>
      </c>
      <c r="B29">
        <v>-2.9</v>
      </c>
      <c r="E29">
        <v>0.7</v>
      </c>
      <c r="F29">
        <v>0.75</v>
      </c>
      <c r="G29">
        <f t="shared" si="0"/>
        <v>0.725</v>
      </c>
      <c r="H29">
        <v>4.6</v>
      </c>
    </row>
    <row r="30" spans="1:8" ht="15">
      <c r="A30">
        <v>0.76</v>
      </c>
      <c r="B30">
        <v>-2.84</v>
      </c>
      <c r="E30">
        <v>0.75</v>
      </c>
      <c r="F30">
        <v>0.8</v>
      </c>
      <c r="G30">
        <f t="shared" si="0"/>
        <v>0.775</v>
      </c>
      <c r="H30">
        <v>5.3</v>
      </c>
    </row>
    <row r="31" spans="1:8" ht="15">
      <c r="A31">
        <v>0.81</v>
      </c>
      <c r="B31">
        <v>-2.74</v>
      </c>
      <c r="E31">
        <v>0.8</v>
      </c>
      <c r="F31">
        <v>0.85</v>
      </c>
      <c r="G31">
        <f t="shared" si="0"/>
        <v>0.825</v>
      </c>
      <c r="H31">
        <v>5</v>
      </c>
    </row>
    <row r="32" spans="1:8" ht="15">
      <c r="A32">
        <v>0.86</v>
      </c>
      <c r="B32">
        <v>-2.7</v>
      </c>
      <c r="E32">
        <v>0.85</v>
      </c>
      <c r="F32">
        <v>0.9</v>
      </c>
      <c r="G32">
        <f t="shared" si="0"/>
        <v>0.875</v>
      </c>
      <c r="H32">
        <v>5.2</v>
      </c>
    </row>
    <row r="33" spans="1:8" ht="15">
      <c r="A33">
        <v>0.91</v>
      </c>
      <c r="B33">
        <v>-2.63</v>
      </c>
      <c r="E33">
        <v>0.9</v>
      </c>
      <c r="F33">
        <v>0.95</v>
      </c>
      <c r="G33">
        <f t="shared" si="0"/>
        <v>0.925</v>
      </c>
      <c r="H33">
        <v>4.7</v>
      </c>
    </row>
    <row r="34" spans="1:8" ht="15">
      <c r="A34">
        <v>0.96</v>
      </c>
      <c r="B34">
        <v>-2.59</v>
      </c>
      <c r="E34">
        <v>0.95</v>
      </c>
      <c r="F34">
        <v>1</v>
      </c>
      <c r="G34">
        <f t="shared" si="0"/>
        <v>0.975</v>
      </c>
      <c r="H34">
        <v>4.9</v>
      </c>
    </row>
    <row r="35" spans="1:8" ht="15">
      <c r="A35">
        <v>1.01</v>
      </c>
      <c r="B35">
        <v>-2.5</v>
      </c>
      <c r="E35">
        <v>1</v>
      </c>
      <c r="F35">
        <v>1.05</v>
      </c>
      <c r="G35">
        <f t="shared" si="0"/>
        <v>1.025</v>
      </c>
      <c r="H35">
        <v>4.8</v>
      </c>
    </row>
    <row r="36" spans="1:8" ht="15">
      <c r="A36">
        <v>1.06</v>
      </c>
      <c r="B36">
        <v>-2.45</v>
      </c>
      <c r="E36">
        <v>1.05</v>
      </c>
      <c r="F36">
        <v>1.1</v>
      </c>
      <c r="G36">
        <f t="shared" si="0"/>
        <v>1.0750000000000002</v>
      </c>
      <c r="H36">
        <v>5.7</v>
      </c>
    </row>
    <row r="37" spans="1:8" ht="15">
      <c r="A37">
        <v>1.11</v>
      </c>
      <c r="B37">
        <v>-2.36</v>
      </c>
      <c r="E37">
        <v>1.1</v>
      </c>
      <c r="F37">
        <v>1.15</v>
      </c>
      <c r="G37">
        <f t="shared" si="0"/>
        <v>1.125</v>
      </c>
      <c r="H37">
        <v>5.5</v>
      </c>
    </row>
    <row r="38" spans="1:8" ht="15">
      <c r="A38">
        <v>1.16</v>
      </c>
      <c r="B38">
        <v>-2.24</v>
      </c>
      <c r="E38">
        <v>1.15</v>
      </c>
      <c r="F38">
        <v>1.2</v>
      </c>
      <c r="G38">
        <f t="shared" si="0"/>
        <v>1.1749999999999998</v>
      </c>
      <c r="H38">
        <v>5.1</v>
      </c>
    </row>
    <row r="39" spans="1:8" ht="15">
      <c r="A39">
        <v>1.21</v>
      </c>
      <c r="B39">
        <v>-2.06</v>
      </c>
      <c r="C39" t="s">
        <v>39</v>
      </c>
      <c r="E39">
        <v>1.2</v>
      </c>
      <c r="F39">
        <v>1.25</v>
      </c>
      <c r="G39">
        <f t="shared" si="0"/>
        <v>1.225</v>
      </c>
      <c r="H39">
        <v>4.4</v>
      </c>
    </row>
    <row r="40" spans="1:8" ht="15">
      <c r="A40">
        <v>1.26</v>
      </c>
      <c r="B40">
        <v>-2</v>
      </c>
      <c r="E40">
        <v>1.25</v>
      </c>
      <c r="F40">
        <v>1.3</v>
      </c>
      <c r="G40">
        <f t="shared" si="0"/>
        <v>1.275</v>
      </c>
      <c r="H40">
        <v>4.3</v>
      </c>
    </row>
    <row r="41" spans="1:8" ht="15">
      <c r="A41">
        <v>1.31</v>
      </c>
      <c r="B41">
        <v>-1.8</v>
      </c>
      <c r="E41">
        <v>1.3</v>
      </c>
      <c r="F41">
        <v>1.35</v>
      </c>
      <c r="G41">
        <f t="shared" si="0"/>
        <v>1.3250000000000002</v>
      </c>
      <c r="H41">
        <v>4.2</v>
      </c>
    </row>
    <row r="42" spans="1:8" ht="15">
      <c r="A42">
        <v>1.36</v>
      </c>
      <c r="B42">
        <v>-1.72</v>
      </c>
      <c r="E42">
        <v>1.35</v>
      </c>
      <c r="F42">
        <v>1.4</v>
      </c>
      <c r="G42">
        <f t="shared" si="0"/>
        <v>1.375</v>
      </c>
      <c r="H42">
        <v>5.9</v>
      </c>
    </row>
    <row r="43" spans="1:8" ht="15">
      <c r="A43">
        <v>1.41</v>
      </c>
      <c r="B43">
        <v>-1.6</v>
      </c>
      <c r="E43">
        <v>1.4</v>
      </c>
      <c r="F43">
        <v>1.45</v>
      </c>
      <c r="G43">
        <f t="shared" si="0"/>
        <v>1.4249999999999998</v>
      </c>
      <c r="H43">
        <v>6.3</v>
      </c>
    </row>
    <row r="44" spans="1:8" ht="15">
      <c r="A44">
        <v>1.46</v>
      </c>
      <c r="B44">
        <v>-1.48</v>
      </c>
      <c r="E44">
        <v>1.45</v>
      </c>
      <c r="F44">
        <v>1.5</v>
      </c>
      <c r="G44">
        <f>0.5*(E44+F44)</f>
        <v>1.475</v>
      </c>
      <c r="H44">
        <v>6.3</v>
      </c>
    </row>
    <row r="45" spans="1:9" ht="15">
      <c r="A45">
        <v>1.51</v>
      </c>
      <c r="B45">
        <v>-1.4</v>
      </c>
      <c r="E45">
        <v>1.5</v>
      </c>
      <c r="F45">
        <v>1.55</v>
      </c>
      <c r="G45">
        <f>0.5*(E45+F45)</f>
        <v>1.525</v>
      </c>
      <c r="H45">
        <v>6.9</v>
      </c>
      <c r="I45" t="s">
        <v>40</v>
      </c>
    </row>
    <row r="46" spans="1:9" ht="15">
      <c r="A46">
        <v>1.56</v>
      </c>
      <c r="B46">
        <v>-1.31</v>
      </c>
      <c r="E46">
        <v>1.55</v>
      </c>
      <c r="F46">
        <v>1.61</v>
      </c>
      <c r="G46">
        <f>0.5*(E46+F46)</f>
        <v>1.58</v>
      </c>
      <c r="H46">
        <v>12.2</v>
      </c>
      <c r="I46" t="s">
        <v>41</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43"/>
  <sheetViews>
    <sheetView zoomScalePageLayoutView="0" workbookViewId="0" topLeftCell="A1">
      <selection activeCell="B1" sqref="B1"/>
    </sheetView>
  </sheetViews>
  <sheetFormatPr defaultColWidth="10.140625" defaultRowHeight="15"/>
  <cols>
    <col min="1" max="1" width="19.421875" style="0" customWidth="1"/>
    <col min="2" max="2" width="13.28125" style="0" customWidth="1"/>
    <col min="19" max="19" width="10.8515625" style="0" bestFit="1" customWidth="1"/>
    <col min="20" max="20" width="10.28125" style="0" bestFit="1" customWidth="1"/>
  </cols>
  <sheetData>
    <row r="1" spans="1:2" ht="15">
      <c r="A1" t="s">
        <v>90</v>
      </c>
      <c r="B1" s="2" t="s">
        <v>10</v>
      </c>
    </row>
    <row r="2" spans="1:2" ht="15">
      <c r="A2" t="s">
        <v>91</v>
      </c>
      <c r="B2" t="s">
        <v>92</v>
      </c>
    </row>
    <row r="3" spans="1:2" ht="15">
      <c r="A3" t="s">
        <v>93</v>
      </c>
      <c r="B3" t="s">
        <v>11</v>
      </c>
    </row>
    <row r="4" spans="1:2" ht="15">
      <c r="A4" t="s">
        <v>94</v>
      </c>
      <c r="B4">
        <v>0.28</v>
      </c>
    </row>
    <row r="5" spans="1:2" ht="15">
      <c r="A5" t="s">
        <v>95</v>
      </c>
      <c r="B5">
        <v>0.31</v>
      </c>
    </row>
    <row r="6" spans="1:2" ht="15">
      <c r="A6" t="s">
        <v>96</v>
      </c>
      <c r="B6">
        <v>3.44</v>
      </c>
    </row>
    <row r="7" spans="1:2" ht="15">
      <c r="A7" t="s">
        <v>17</v>
      </c>
      <c r="B7" s="3">
        <v>2.2</v>
      </c>
    </row>
    <row r="8" spans="1:2" ht="15">
      <c r="A8" t="s">
        <v>98</v>
      </c>
      <c r="B8" t="s">
        <v>12</v>
      </c>
    </row>
    <row r="9" spans="1:2" ht="15">
      <c r="A9" t="s">
        <v>27</v>
      </c>
      <c r="B9" t="s">
        <v>16</v>
      </c>
    </row>
    <row r="10" spans="1:2" ht="15">
      <c r="A10" t="s">
        <v>100</v>
      </c>
      <c r="B10" t="s">
        <v>43</v>
      </c>
    </row>
    <row r="14" spans="1:15" ht="15">
      <c r="A14" s="1" t="s">
        <v>101</v>
      </c>
      <c r="B14" s="1"/>
      <c r="C14" s="1"/>
      <c r="D14" s="1"/>
      <c r="E14" s="1"/>
      <c r="F14" s="1"/>
      <c r="G14" s="1" t="s">
        <v>13</v>
      </c>
      <c r="H14" s="1"/>
      <c r="I14" s="1"/>
      <c r="J14" s="1"/>
      <c r="K14" s="1"/>
      <c r="L14" s="1"/>
      <c r="M14" s="1"/>
      <c r="O14" t="s">
        <v>1</v>
      </c>
    </row>
    <row r="15" spans="1:17" ht="15">
      <c r="A15" s="1" t="s">
        <v>102</v>
      </c>
      <c r="B15" s="1" t="s">
        <v>103</v>
      </c>
      <c r="C15" s="1" t="s">
        <v>104</v>
      </c>
      <c r="D15" s="1"/>
      <c r="E15" s="1" t="s">
        <v>105</v>
      </c>
      <c r="F15" s="1" t="s">
        <v>106</v>
      </c>
      <c r="G15" s="1" t="s">
        <v>107</v>
      </c>
      <c r="H15" s="1" t="s">
        <v>108</v>
      </c>
      <c r="I15" s="1" t="s">
        <v>109</v>
      </c>
      <c r="J15" s="1" t="s">
        <v>104</v>
      </c>
      <c r="K15" s="1" t="s">
        <v>24</v>
      </c>
      <c r="L15" s="1" t="s">
        <v>22</v>
      </c>
      <c r="M15" s="1" t="s">
        <v>104</v>
      </c>
      <c r="O15" s="1" t="s">
        <v>2</v>
      </c>
      <c r="P15" s="1" t="s">
        <v>3</v>
      </c>
      <c r="Q15" s="1" t="s">
        <v>106</v>
      </c>
    </row>
    <row r="16" spans="1:17" ht="15">
      <c r="A16">
        <v>0.1</v>
      </c>
      <c r="B16">
        <v>-0.14</v>
      </c>
      <c r="E16">
        <v>0</v>
      </c>
      <c r="F16">
        <v>0.1</v>
      </c>
      <c r="G16">
        <f>E16+(F16-E16)/2</f>
        <v>0.05</v>
      </c>
      <c r="H16">
        <v>0</v>
      </c>
      <c r="O16">
        <v>1</v>
      </c>
      <c r="P16">
        <v>34</v>
      </c>
      <c r="Q16">
        <v>44</v>
      </c>
    </row>
    <row r="17" spans="1:17" ht="15">
      <c r="A17">
        <v>0.21</v>
      </c>
      <c r="B17">
        <v>-0.69</v>
      </c>
      <c r="E17">
        <v>0.1</v>
      </c>
      <c r="F17">
        <v>0.2</v>
      </c>
      <c r="G17">
        <f aca="true" t="shared" si="0" ref="G17:G32">E17+(F17-E17)/2</f>
        <v>0.15000000000000002</v>
      </c>
      <c r="H17">
        <v>0</v>
      </c>
      <c r="O17">
        <v>2</v>
      </c>
      <c r="P17">
        <v>50</v>
      </c>
      <c r="Q17">
        <v>60</v>
      </c>
    </row>
    <row r="18" spans="1:17" ht="15">
      <c r="A18">
        <v>0.3</v>
      </c>
      <c r="B18">
        <v>-1.78</v>
      </c>
      <c r="E18">
        <v>0.2</v>
      </c>
      <c r="F18">
        <v>0.3</v>
      </c>
      <c r="G18">
        <f t="shared" si="0"/>
        <v>0.25</v>
      </c>
      <c r="H18">
        <v>0</v>
      </c>
      <c r="O18">
        <v>3</v>
      </c>
      <c r="P18">
        <v>66</v>
      </c>
      <c r="Q18">
        <v>76</v>
      </c>
    </row>
    <row r="19" spans="1:17" ht="15">
      <c r="A19">
        <v>0.4</v>
      </c>
      <c r="B19">
        <v>-2.34</v>
      </c>
      <c r="E19">
        <v>0.3</v>
      </c>
      <c r="F19">
        <v>0.4</v>
      </c>
      <c r="G19">
        <f t="shared" si="0"/>
        <v>0.35</v>
      </c>
      <c r="H19">
        <v>0</v>
      </c>
      <c r="O19">
        <v>4</v>
      </c>
      <c r="P19">
        <v>89</v>
      </c>
      <c r="Q19">
        <v>92</v>
      </c>
    </row>
    <row r="20" spans="1:17" ht="15">
      <c r="A20">
        <v>0.5</v>
      </c>
      <c r="B20">
        <v>-2.6</v>
      </c>
      <c r="E20">
        <v>0.4</v>
      </c>
      <c r="F20">
        <v>0.5</v>
      </c>
      <c r="G20">
        <f t="shared" si="0"/>
        <v>0.45</v>
      </c>
      <c r="H20">
        <v>0.1</v>
      </c>
      <c r="O20">
        <v>5</v>
      </c>
      <c r="P20">
        <v>98</v>
      </c>
      <c r="Q20">
        <v>108</v>
      </c>
    </row>
    <row r="21" spans="1:17" ht="15">
      <c r="A21">
        <v>0.6</v>
      </c>
      <c r="B21">
        <v>-2.81</v>
      </c>
      <c r="E21">
        <v>0.5</v>
      </c>
      <c r="F21">
        <v>0.6</v>
      </c>
      <c r="G21">
        <f t="shared" si="0"/>
        <v>0.55</v>
      </c>
      <c r="H21">
        <v>0.3</v>
      </c>
      <c r="O21">
        <v>6</v>
      </c>
      <c r="P21">
        <v>114</v>
      </c>
      <c r="Q21">
        <v>123</v>
      </c>
    </row>
    <row r="22" spans="1:8" ht="15">
      <c r="A22">
        <v>0.7</v>
      </c>
      <c r="B22">
        <v>-3.07</v>
      </c>
      <c r="E22">
        <v>0.6</v>
      </c>
      <c r="F22">
        <v>0.7</v>
      </c>
      <c r="G22">
        <f t="shared" si="0"/>
        <v>0.6499999999999999</v>
      </c>
      <c r="H22">
        <v>0.6</v>
      </c>
    </row>
    <row r="23" spans="1:8" ht="15">
      <c r="A23">
        <v>0.8</v>
      </c>
      <c r="B23">
        <v>-3.12</v>
      </c>
      <c r="E23">
        <v>0.7</v>
      </c>
      <c r="F23">
        <v>0.8</v>
      </c>
      <c r="G23">
        <f t="shared" si="0"/>
        <v>0.75</v>
      </c>
      <c r="H23">
        <v>1.1</v>
      </c>
    </row>
    <row r="24" spans="1:8" ht="15">
      <c r="A24">
        <v>0.9</v>
      </c>
      <c r="B24">
        <v>-3.28</v>
      </c>
      <c r="E24">
        <v>0.8</v>
      </c>
      <c r="F24">
        <v>0.9</v>
      </c>
      <c r="G24">
        <f t="shared" si="0"/>
        <v>0.8500000000000001</v>
      </c>
      <c r="H24">
        <v>1.6</v>
      </c>
    </row>
    <row r="25" spans="1:8" ht="15">
      <c r="A25">
        <v>1</v>
      </c>
      <c r="B25">
        <v>-3.11</v>
      </c>
      <c r="E25">
        <v>0.9</v>
      </c>
      <c r="F25">
        <v>1</v>
      </c>
      <c r="G25">
        <f t="shared" si="0"/>
        <v>0.95</v>
      </c>
      <c r="H25">
        <v>1.7</v>
      </c>
    </row>
    <row r="26" spans="1:8" ht="15">
      <c r="A26">
        <v>1.1</v>
      </c>
      <c r="B26">
        <v>-3.47</v>
      </c>
      <c r="E26">
        <v>1</v>
      </c>
      <c r="F26">
        <v>1.1</v>
      </c>
      <c r="G26">
        <f t="shared" si="0"/>
        <v>1.05</v>
      </c>
      <c r="H26">
        <v>2.2</v>
      </c>
    </row>
    <row r="27" spans="1:8" ht="15">
      <c r="A27">
        <v>1.2</v>
      </c>
      <c r="B27">
        <v>-2.11</v>
      </c>
      <c r="C27" t="s">
        <v>42</v>
      </c>
      <c r="E27">
        <v>1.1</v>
      </c>
      <c r="F27">
        <v>1.2</v>
      </c>
      <c r="G27">
        <f t="shared" si="0"/>
        <v>1.15</v>
      </c>
      <c r="H27">
        <v>2.4</v>
      </c>
    </row>
    <row r="28" spans="1:8" ht="15">
      <c r="A28">
        <v>1.3</v>
      </c>
      <c r="B28">
        <v>-3.23</v>
      </c>
      <c r="E28">
        <v>1.2</v>
      </c>
      <c r="F28">
        <v>1.3</v>
      </c>
      <c r="G28">
        <f t="shared" si="0"/>
        <v>1.25</v>
      </c>
      <c r="H28">
        <v>1.8</v>
      </c>
    </row>
    <row r="29" spans="1:8" ht="15">
      <c r="A29">
        <v>1.4</v>
      </c>
      <c r="B29">
        <v>-3.56</v>
      </c>
      <c r="E29">
        <v>1.3</v>
      </c>
      <c r="F29">
        <v>1.4</v>
      </c>
      <c r="G29">
        <f t="shared" si="0"/>
        <v>1.35</v>
      </c>
      <c r="H29">
        <v>1.6</v>
      </c>
    </row>
    <row r="30" spans="1:8" ht="15">
      <c r="A30">
        <v>1.5</v>
      </c>
      <c r="B30">
        <v>-3.89</v>
      </c>
      <c r="E30">
        <v>1.4</v>
      </c>
      <c r="F30">
        <v>1.5</v>
      </c>
      <c r="G30">
        <f t="shared" si="0"/>
        <v>1.45</v>
      </c>
      <c r="H30">
        <v>2.2</v>
      </c>
    </row>
    <row r="31" spans="1:8" ht="15">
      <c r="A31">
        <v>1.6</v>
      </c>
      <c r="B31">
        <v>-4.01</v>
      </c>
      <c r="E31">
        <v>1.5</v>
      </c>
      <c r="F31">
        <v>1.6</v>
      </c>
      <c r="G31">
        <f t="shared" si="0"/>
        <v>1.55</v>
      </c>
      <c r="H31">
        <v>2.5</v>
      </c>
    </row>
    <row r="32" spans="5:8" ht="15">
      <c r="E32">
        <v>1.6</v>
      </c>
      <c r="F32">
        <v>1.7</v>
      </c>
      <c r="G32">
        <f t="shared" si="0"/>
        <v>1.65</v>
      </c>
      <c r="H32">
        <v>2.3</v>
      </c>
    </row>
    <row r="36" spans="5:15" ht="15.75">
      <c r="E36" s="9" t="s">
        <v>100</v>
      </c>
      <c r="F36" s="10" t="s">
        <v>14</v>
      </c>
      <c r="G36" s="8"/>
      <c r="H36" s="10" t="s">
        <v>23</v>
      </c>
      <c r="I36" s="10"/>
      <c r="J36" s="10"/>
      <c r="K36" s="10"/>
      <c r="L36" s="10"/>
      <c r="M36" s="10"/>
      <c r="N36" s="10"/>
      <c r="O36" s="10"/>
    </row>
    <row r="37" spans="5:15" ht="15.75">
      <c r="E37" s="11" t="s">
        <v>105</v>
      </c>
      <c r="F37" s="11" t="s">
        <v>106</v>
      </c>
      <c r="G37" s="11" t="s">
        <v>107</v>
      </c>
      <c r="H37" s="11" t="s">
        <v>19</v>
      </c>
      <c r="I37" s="11" t="s">
        <v>20</v>
      </c>
      <c r="J37" s="11" t="s">
        <v>21</v>
      </c>
      <c r="K37" s="11"/>
      <c r="L37" s="11"/>
      <c r="M37" s="11"/>
      <c r="N37" s="11" t="s">
        <v>22</v>
      </c>
      <c r="O37" s="11" t="s">
        <v>104</v>
      </c>
    </row>
    <row r="38" spans="5:15" ht="15.75">
      <c r="E38" s="12">
        <v>0.28</v>
      </c>
      <c r="F38" s="12">
        <v>0.34</v>
      </c>
      <c r="G38" s="10">
        <f aca="true" t="shared" si="1" ref="G38:G43">E38+(F38-E38)/2</f>
        <v>0.31000000000000005</v>
      </c>
      <c r="H38" s="10">
        <v>270</v>
      </c>
      <c r="I38" s="10">
        <v>9</v>
      </c>
      <c r="J38" s="10"/>
      <c r="K38" s="10"/>
      <c r="L38" s="10"/>
      <c r="M38" s="10"/>
      <c r="N38" s="13">
        <f aca="true" t="shared" si="2" ref="N38:N43">1000*(I38/(1+0.0008*J38))/(I38/(1+0.0008*J38)+H38/(0.917))</f>
        <v>29.660057573503252</v>
      </c>
      <c r="O38" s="10"/>
    </row>
    <row r="39" spans="5:15" ht="15.75">
      <c r="E39" s="12">
        <v>0.44</v>
      </c>
      <c r="F39" s="12">
        <v>0.5</v>
      </c>
      <c r="G39" s="10">
        <f t="shared" si="1"/>
        <v>0.47</v>
      </c>
      <c r="H39" s="10">
        <v>271</v>
      </c>
      <c r="I39" s="10">
        <v>8</v>
      </c>
      <c r="J39" s="10"/>
      <c r="K39" s="10"/>
      <c r="L39" s="10"/>
      <c r="M39" s="10"/>
      <c r="N39" s="13">
        <f t="shared" si="2"/>
        <v>26.3566337088986</v>
      </c>
      <c r="O39" s="14"/>
    </row>
    <row r="40" spans="5:15" ht="15.75">
      <c r="E40" s="12">
        <v>0.6</v>
      </c>
      <c r="F40" s="12">
        <v>0.66</v>
      </c>
      <c r="G40" s="10">
        <f t="shared" si="1"/>
        <v>0.63</v>
      </c>
      <c r="H40" s="10">
        <v>266</v>
      </c>
      <c r="I40" s="10">
        <v>12</v>
      </c>
      <c r="J40" s="10"/>
      <c r="K40" s="10"/>
      <c r="L40" s="10"/>
      <c r="M40" s="10"/>
      <c r="N40" s="13">
        <f t="shared" si="2"/>
        <v>39.72505812190438</v>
      </c>
      <c r="O40" s="10"/>
    </row>
    <row r="41" spans="5:15" ht="15.75">
      <c r="E41" s="12">
        <v>0.76</v>
      </c>
      <c r="F41" s="12">
        <v>0.82</v>
      </c>
      <c r="G41" s="10">
        <f t="shared" si="1"/>
        <v>0.79</v>
      </c>
      <c r="H41" s="10">
        <v>279</v>
      </c>
      <c r="I41" s="10">
        <v>9</v>
      </c>
      <c r="J41" s="10"/>
      <c r="K41" s="10"/>
      <c r="L41" s="10"/>
      <c r="M41" s="10"/>
      <c r="N41" s="13">
        <f t="shared" si="2"/>
        <v>28.730770435817902</v>
      </c>
      <c r="O41" s="10"/>
    </row>
    <row r="42" spans="5:15" ht="15.75">
      <c r="E42" s="12">
        <v>0.92</v>
      </c>
      <c r="F42" s="12">
        <v>0.98</v>
      </c>
      <c r="G42" s="10">
        <f t="shared" si="1"/>
        <v>0.95</v>
      </c>
      <c r="H42" s="10">
        <v>263</v>
      </c>
      <c r="I42" s="10">
        <v>14</v>
      </c>
      <c r="J42" s="10"/>
      <c r="K42" s="10"/>
      <c r="L42" s="10"/>
      <c r="M42" s="10"/>
      <c r="N42" s="13">
        <f t="shared" si="2"/>
        <v>46.54181077298994</v>
      </c>
      <c r="O42" s="10"/>
    </row>
    <row r="43" spans="5:15" ht="15.75">
      <c r="E43" s="12">
        <v>1.08</v>
      </c>
      <c r="F43" s="12">
        <v>1.14</v>
      </c>
      <c r="G43" s="10">
        <f t="shared" si="1"/>
        <v>1.1099999999999999</v>
      </c>
      <c r="H43" s="10">
        <v>283</v>
      </c>
      <c r="I43" s="10">
        <v>8</v>
      </c>
      <c r="J43" s="10"/>
      <c r="K43" s="10"/>
      <c r="L43" s="10"/>
      <c r="M43" s="10"/>
      <c r="N43" s="13">
        <f t="shared" si="2"/>
        <v>25.267276534773504</v>
      </c>
      <c r="O43" s="10"/>
    </row>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12.421875" defaultRowHeight="15"/>
  <sheetData>
    <row r="1" spans="1:2" ht="15">
      <c r="A1" t="s">
        <v>90</v>
      </c>
      <c r="B1" s="2" t="s">
        <v>15</v>
      </c>
    </row>
    <row r="2" spans="1:2" ht="15">
      <c r="A2" t="s">
        <v>91</v>
      </c>
      <c r="B2" t="s">
        <v>92</v>
      </c>
    </row>
    <row r="3" spans="1:2" ht="15">
      <c r="A3" t="s">
        <v>93</v>
      </c>
      <c r="B3" t="s">
        <v>18</v>
      </c>
    </row>
    <row r="4" spans="1:2" ht="15">
      <c r="A4" t="s">
        <v>94</v>
      </c>
      <c r="B4" t="s">
        <v>4</v>
      </c>
    </row>
    <row r="5" spans="1:2" ht="15">
      <c r="A5" t="s">
        <v>95</v>
      </c>
      <c r="B5" t="s">
        <v>5</v>
      </c>
    </row>
    <row r="6" spans="1:2" ht="15">
      <c r="A6" t="s">
        <v>96</v>
      </c>
      <c r="B6">
        <v>1.57</v>
      </c>
    </row>
    <row r="7" spans="1:3" ht="15">
      <c r="A7" t="s">
        <v>17</v>
      </c>
      <c r="B7">
        <v>0.69</v>
      </c>
      <c r="C7" t="s">
        <v>6</v>
      </c>
    </row>
    <row r="8" spans="1:2" ht="15">
      <c r="A8" t="s">
        <v>98</v>
      </c>
      <c r="B8" t="s">
        <v>7</v>
      </c>
    </row>
    <row r="9" spans="1:2" ht="15">
      <c r="A9" t="s">
        <v>27</v>
      </c>
      <c r="B9" t="s">
        <v>8</v>
      </c>
    </row>
    <row r="10" spans="1:2" ht="15">
      <c r="A10" t="s">
        <v>100</v>
      </c>
      <c r="B10" t="s">
        <v>9</v>
      </c>
    </row>
    <row r="12" spans="1:8" ht="15">
      <c r="A12" s="1" t="s">
        <v>101</v>
      </c>
      <c r="B12" s="1"/>
      <c r="C12" s="1"/>
      <c r="D12" s="1"/>
      <c r="E12" s="1"/>
      <c r="F12" s="1"/>
      <c r="G12" s="1" t="s">
        <v>0</v>
      </c>
      <c r="H12" s="1"/>
    </row>
    <row r="13" spans="1:8" ht="15">
      <c r="A13" s="1" t="s">
        <v>102</v>
      </c>
      <c r="B13" s="1" t="s">
        <v>103</v>
      </c>
      <c r="C13" s="1" t="s">
        <v>104</v>
      </c>
      <c r="D13" s="1"/>
      <c r="E13" s="1" t="s">
        <v>105</v>
      </c>
      <c r="F13" s="1" t="s">
        <v>106</v>
      </c>
      <c r="G13" s="1" t="s">
        <v>107</v>
      </c>
      <c r="H13" s="1" t="s">
        <v>108</v>
      </c>
    </row>
    <row r="14" spans="1:8" ht="15.75">
      <c r="A14" s="8">
        <v>0.01</v>
      </c>
      <c r="B14" s="8">
        <v>-0.97</v>
      </c>
      <c r="C14" s="8"/>
      <c r="E14">
        <v>0</v>
      </c>
      <c r="F14">
        <v>0.05</v>
      </c>
      <c r="G14">
        <f>0.5*(E14+F14)</f>
        <v>0.025</v>
      </c>
      <c r="H14">
        <v>4.6</v>
      </c>
    </row>
    <row r="15" spans="1:8" ht="15.75">
      <c r="A15" s="8">
        <v>0.06</v>
      </c>
      <c r="B15" s="8">
        <v>-1.74</v>
      </c>
      <c r="C15" s="8"/>
      <c r="E15">
        <v>0.05</v>
      </c>
      <c r="F15">
        <v>0.1</v>
      </c>
      <c r="G15">
        <f>0.5*(E15+F15)</f>
        <v>0.07500000000000001</v>
      </c>
      <c r="H15">
        <v>4.5</v>
      </c>
    </row>
    <row r="16" spans="1:8" ht="15.75">
      <c r="A16" s="8">
        <v>0.11</v>
      </c>
      <c r="B16" s="8">
        <v>-1.93</v>
      </c>
      <c r="C16" s="8"/>
      <c r="E16">
        <v>0.1</v>
      </c>
      <c r="F16">
        <v>0.15</v>
      </c>
      <c r="G16">
        <f aca="true" t="shared" si="0" ref="G16:G44">0.5*(E16+F16)</f>
        <v>0.125</v>
      </c>
      <c r="H16">
        <v>4.7</v>
      </c>
    </row>
    <row r="17" spans="1:8" ht="15.75">
      <c r="A17" s="8">
        <v>0.16</v>
      </c>
      <c r="B17" s="8">
        <v>-2.18</v>
      </c>
      <c r="C17" s="8"/>
      <c r="E17">
        <v>0.15</v>
      </c>
      <c r="F17">
        <v>0.2</v>
      </c>
      <c r="G17">
        <f t="shared" si="0"/>
        <v>0.175</v>
      </c>
      <c r="H17">
        <v>5.4</v>
      </c>
    </row>
    <row r="18" spans="1:8" ht="15.75">
      <c r="A18" s="8">
        <v>0.21</v>
      </c>
      <c r="B18" s="8">
        <v>-2.27</v>
      </c>
      <c r="C18" s="8"/>
      <c r="E18">
        <v>0.2</v>
      </c>
      <c r="F18">
        <v>0.25</v>
      </c>
      <c r="G18">
        <f t="shared" si="0"/>
        <v>0.225</v>
      </c>
      <c r="H18">
        <v>6.1</v>
      </c>
    </row>
    <row r="19" spans="1:8" ht="15.75">
      <c r="A19" s="8">
        <v>0.26</v>
      </c>
      <c r="B19" s="8">
        <v>-2.4</v>
      </c>
      <c r="C19" s="8"/>
      <c r="E19">
        <v>0.25</v>
      </c>
      <c r="F19">
        <v>0.3</v>
      </c>
      <c r="G19">
        <f t="shared" si="0"/>
        <v>0.275</v>
      </c>
      <c r="H19">
        <v>5.4</v>
      </c>
    </row>
    <row r="20" spans="1:8" ht="15.75">
      <c r="A20" s="8">
        <v>0.31</v>
      </c>
      <c r="B20" s="8">
        <v>-2.54</v>
      </c>
      <c r="C20" s="8"/>
      <c r="E20">
        <v>0.3</v>
      </c>
      <c r="F20">
        <v>0.35</v>
      </c>
      <c r="G20">
        <f t="shared" si="0"/>
        <v>0.32499999999999996</v>
      </c>
      <c r="H20">
        <v>5.4</v>
      </c>
    </row>
    <row r="21" spans="1:8" ht="15.75">
      <c r="A21" s="8">
        <v>0.36</v>
      </c>
      <c r="B21" s="8">
        <v>-2.63</v>
      </c>
      <c r="C21" s="8"/>
      <c r="E21">
        <v>0.35</v>
      </c>
      <c r="F21">
        <v>0.4</v>
      </c>
      <c r="G21">
        <f t="shared" si="0"/>
        <v>0.375</v>
      </c>
      <c r="H21">
        <v>5.5</v>
      </c>
    </row>
    <row r="22" spans="1:8" ht="15.75">
      <c r="A22" s="8">
        <v>0.41</v>
      </c>
      <c r="B22" s="8">
        <v>-2.66</v>
      </c>
      <c r="C22" s="8"/>
      <c r="E22">
        <v>0.4</v>
      </c>
      <c r="F22">
        <v>0.45</v>
      </c>
      <c r="G22">
        <f t="shared" si="0"/>
        <v>0.42500000000000004</v>
      </c>
      <c r="H22">
        <v>5.3</v>
      </c>
    </row>
    <row r="23" spans="1:8" ht="15.75">
      <c r="A23" s="8">
        <v>0.46</v>
      </c>
      <c r="B23" s="8">
        <v>-2.66</v>
      </c>
      <c r="C23" s="8"/>
      <c r="E23">
        <v>0.45</v>
      </c>
      <c r="F23">
        <v>0.5</v>
      </c>
      <c r="G23">
        <f t="shared" si="0"/>
        <v>0.475</v>
      </c>
      <c r="H23">
        <v>5.2</v>
      </c>
    </row>
    <row r="24" spans="1:8" ht="15.75">
      <c r="A24" s="8">
        <v>0.51</v>
      </c>
      <c r="B24" s="8">
        <v>-2.69</v>
      </c>
      <c r="C24" s="8"/>
      <c r="E24">
        <v>0.5</v>
      </c>
      <c r="F24">
        <v>0.55</v>
      </c>
      <c r="G24">
        <f t="shared" si="0"/>
        <v>0.525</v>
      </c>
      <c r="H24">
        <v>5.2</v>
      </c>
    </row>
    <row r="25" spans="1:8" ht="15.75">
      <c r="A25" s="8">
        <v>0.56</v>
      </c>
      <c r="B25" s="8">
        <v>-2.66</v>
      </c>
      <c r="C25" s="8"/>
      <c r="E25">
        <v>0.55</v>
      </c>
      <c r="F25">
        <v>0.6</v>
      </c>
      <c r="G25">
        <f t="shared" si="0"/>
        <v>0.575</v>
      </c>
      <c r="H25">
        <v>5.3</v>
      </c>
    </row>
    <row r="26" spans="1:7" ht="15.75">
      <c r="A26" s="8">
        <v>0.61</v>
      </c>
      <c r="B26" s="8">
        <v>-2.63</v>
      </c>
      <c r="C26" s="8"/>
      <c r="E26">
        <v>0.6</v>
      </c>
      <c r="F26">
        <v>0.65</v>
      </c>
      <c r="G26">
        <f t="shared" si="0"/>
        <v>0.625</v>
      </c>
    </row>
    <row r="27" spans="1:8" ht="15.75">
      <c r="A27" s="8">
        <v>0.66</v>
      </c>
      <c r="B27" s="8">
        <v>-2.54</v>
      </c>
      <c r="C27" s="8"/>
      <c r="E27">
        <v>0.65</v>
      </c>
      <c r="F27">
        <v>0.7</v>
      </c>
      <c r="G27">
        <f t="shared" si="0"/>
        <v>0.675</v>
      </c>
      <c r="H27">
        <v>4.1</v>
      </c>
    </row>
    <row r="28" spans="1:8" ht="15.75">
      <c r="A28" s="8">
        <v>0.71</v>
      </c>
      <c r="B28" s="8">
        <v>-2.48</v>
      </c>
      <c r="C28" s="8"/>
      <c r="E28">
        <v>0.7</v>
      </c>
      <c r="F28">
        <v>0.75</v>
      </c>
      <c r="G28">
        <f t="shared" si="0"/>
        <v>0.725</v>
      </c>
      <c r="H28">
        <v>4.6</v>
      </c>
    </row>
    <row r="29" spans="1:8" ht="15.75">
      <c r="A29" s="8">
        <v>0.76</v>
      </c>
      <c r="B29" s="8">
        <v>-2.41</v>
      </c>
      <c r="C29" s="8"/>
      <c r="E29">
        <v>0.75</v>
      </c>
      <c r="F29">
        <v>0.8</v>
      </c>
      <c r="G29">
        <f t="shared" si="0"/>
        <v>0.775</v>
      </c>
      <c r="H29">
        <v>5.1</v>
      </c>
    </row>
    <row r="30" spans="1:8" ht="15.75">
      <c r="A30" s="8">
        <v>0.81</v>
      </c>
      <c r="B30" s="8">
        <v>-2.25</v>
      </c>
      <c r="C30" s="8"/>
      <c r="E30">
        <v>0.8</v>
      </c>
      <c r="F30">
        <v>0.85</v>
      </c>
      <c r="G30">
        <f t="shared" si="0"/>
        <v>0.825</v>
      </c>
      <c r="H30">
        <v>4.7</v>
      </c>
    </row>
    <row r="31" spans="1:8" ht="15.75">
      <c r="A31" s="8">
        <v>0.86</v>
      </c>
      <c r="B31" s="8">
        <v>-2.28</v>
      </c>
      <c r="C31" s="8"/>
      <c r="E31">
        <v>0.85</v>
      </c>
      <c r="F31">
        <v>0.9</v>
      </c>
      <c r="G31">
        <f t="shared" si="0"/>
        <v>0.875</v>
      </c>
      <c r="H31">
        <v>4.4</v>
      </c>
    </row>
    <row r="32" spans="1:8" ht="15.75">
      <c r="A32" s="8">
        <v>0.91</v>
      </c>
      <c r="B32" s="8">
        <v>-2.22</v>
      </c>
      <c r="C32" s="8"/>
      <c r="E32">
        <v>0.9</v>
      </c>
      <c r="F32">
        <v>0.95</v>
      </c>
      <c r="G32">
        <f t="shared" si="0"/>
        <v>0.925</v>
      </c>
      <c r="H32">
        <v>4.5</v>
      </c>
    </row>
    <row r="33" spans="1:8" ht="15.75">
      <c r="A33" s="8">
        <v>0.96</v>
      </c>
      <c r="B33" s="8">
        <v>-2.14</v>
      </c>
      <c r="C33" s="8"/>
      <c r="E33">
        <v>0.95</v>
      </c>
      <c r="F33">
        <v>1</v>
      </c>
      <c r="G33">
        <f t="shared" si="0"/>
        <v>0.975</v>
      </c>
      <c r="H33">
        <v>4.6</v>
      </c>
    </row>
    <row r="34" spans="1:8" ht="15.75">
      <c r="A34" s="8">
        <v>1.01</v>
      </c>
      <c r="B34" s="8">
        <v>-2.04</v>
      </c>
      <c r="C34" s="8"/>
      <c r="E34">
        <v>1</v>
      </c>
      <c r="F34">
        <v>1.05</v>
      </c>
      <c r="G34">
        <f t="shared" si="0"/>
        <v>1.025</v>
      </c>
      <c r="H34">
        <v>4.5</v>
      </c>
    </row>
    <row r="35" spans="1:8" ht="15.75">
      <c r="A35" s="8">
        <v>1.06</v>
      </c>
      <c r="B35" s="8">
        <v>-1.97</v>
      </c>
      <c r="C35" s="8"/>
      <c r="E35">
        <v>1.05</v>
      </c>
      <c r="F35">
        <v>1.1</v>
      </c>
      <c r="G35">
        <f t="shared" si="0"/>
        <v>1.0750000000000002</v>
      </c>
      <c r="H35">
        <v>4.3</v>
      </c>
    </row>
    <row r="36" spans="1:8" ht="15.75">
      <c r="A36" s="8">
        <v>1.11</v>
      </c>
      <c r="B36" s="8">
        <v>-1.87</v>
      </c>
      <c r="C36" s="8"/>
      <c r="E36">
        <v>1.1</v>
      </c>
      <c r="F36">
        <v>1.15</v>
      </c>
      <c r="G36">
        <f t="shared" si="0"/>
        <v>1.125</v>
      </c>
      <c r="H36">
        <v>4.7</v>
      </c>
    </row>
    <row r="37" spans="1:8" ht="15.75">
      <c r="A37" s="8">
        <v>1.16</v>
      </c>
      <c r="B37" s="8">
        <v>-1.84</v>
      </c>
      <c r="C37" s="8"/>
      <c r="E37">
        <v>1.15</v>
      </c>
      <c r="F37">
        <v>1.2</v>
      </c>
      <c r="G37">
        <f t="shared" si="0"/>
        <v>1.1749999999999998</v>
      </c>
      <c r="H37">
        <v>4.9</v>
      </c>
    </row>
    <row r="38" spans="1:8" ht="15.75">
      <c r="A38" s="8">
        <v>1.21</v>
      </c>
      <c r="B38" s="8">
        <v>-1.65</v>
      </c>
      <c r="C38" s="8" t="s">
        <v>39</v>
      </c>
      <c r="E38">
        <v>1.2</v>
      </c>
      <c r="F38">
        <v>1.25</v>
      </c>
      <c r="G38">
        <f t="shared" si="0"/>
        <v>1.225</v>
      </c>
      <c r="H38">
        <v>4.1</v>
      </c>
    </row>
    <row r="39" spans="1:8" ht="15.75">
      <c r="A39" s="8">
        <v>1.26</v>
      </c>
      <c r="B39" s="8">
        <v>-1.91</v>
      </c>
      <c r="C39" s="8"/>
      <c r="E39">
        <v>1.25</v>
      </c>
      <c r="F39">
        <v>1.3</v>
      </c>
      <c r="G39">
        <f t="shared" si="0"/>
        <v>1.275</v>
      </c>
      <c r="H39">
        <v>3.4</v>
      </c>
    </row>
    <row r="40" spans="1:8" ht="15.75">
      <c r="A40" s="8">
        <v>1.31</v>
      </c>
      <c r="B40" s="8">
        <v>-1.68</v>
      </c>
      <c r="C40" s="8"/>
      <c r="E40">
        <v>1.3</v>
      </c>
      <c r="F40">
        <v>1.35</v>
      </c>
      <c r="G40">
        <f t="shared" si="0"/>
        <v>1.3250000000000002</v>
      </c>
      <c r="H40">
        <v>4.6</v>
      </c>
    </row>
    <row r="41" spans="1:8" ht="15.75">
      <c r="A41" s="8">
        <v>1.36</v>
      </c>
      <c r="B41" s="8">
        <v>-1.51</v>
      </c>
      <c r="C41" s="8"/>
      <c r="E41">
        <v>1.35</v>
      </c>
      <c r="F41">
        <v>1.4</v>
      </c>
      <c r="G41">
        <f t="shared" si="0"/>
        <v>1.375</v>
      </c>
      <c r="H41">
        <v>5</v>
      </c>
    </row>
    <row r="42" spans="1:8" ht="15.75">
      <c r="A42" s="8">
        <v>1.41</v>
      </c>
      <c r="B42" s="8">
        <v>-1.43</v>
      </c>
      <c r="C42" s="8"/>
      <c r="E42">
        <v>1.4</v>
      </c>
      <c r="F42">
        <v>1.45</v>
      </c>
      <c r="G42">
        <f t="shared" si="0"/>
        <v>1.4249999999999998</v>
      </c>
      <c r="H42">
        <v>5.2</v>
      </c>
    </row>
    <row r="43" spans="1:8" ht="15.75">
      <c r="A43" s="8">
        <v>1.46</v>
      </c>
      <c r="B43" s="8">
        <v>-1.31</v>
      </c>
      <c r="C43" s="8"/>
      <c r="E43">
        <v>1.45</v>
      </c>
      <c r="F43">
        <v>1.5</v>
      </c>
      <c r="G43">
        <f t="shared" si="0"/>
        <v>1.475</v>
      </c>
      <c r="H43">
        <v>7</v>
      </c>
    </row>
    <row r="44" spans="1:8" ht="15.75">
      <c r="A44" s="8">
        <v>1.51</v>
      </c>
      <c r="B44" s="8">
        <v>-1.21</v>
      </c>
      <c r="C44" s="8"/>
      <c r="E44">
        <v>1.5</v>
      </c>
      <c r="F44">
        <v>1.57</v>
      </c>
      <c r="G44">
        <f t="shared" si="0"/>
        <v>1.5350000000000001</v>
      </c>
      <c r="H44">
        <v>13.4</v>
      </c>
    </row>
  </sheetData>
  <sheetProtection/>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Z47"/>
  <sheetViews>
    <sheetView zoomScalePageLayoutView="0" workbookViewId="0" topLeftCell="A1">
      <selection activeCell="A1" sqref="A1"/>
    </sheetView>
  </sheetViews>
  <sheetFormatPr defaultColWidth="8.8515625" defaultRowHeight="15"/>
  <cols>
    <col min="1" max="1" width="17.421875" style="0" customWidth="1"/>
    <col min="2" max="2" width="15.7109375" style="0" customWidth="1"/>
    <col min="25" max="25" width="9.57421875" style="0" customWidth="1"/>
  </cols>
  <sheetData>
    <row r="1" spans="1:2" ht="15">
      <c r="A1" t="s">
        <v>90</v>
      </c>
      <c r="B1" s="2" t="s">
        <v>45</v>
      </c>
    </row>
    <row r="2" spans="1:2" ht="15">
      <c r="A2" t="s">
        <v>91</v>
      </c>
      <c r="B2" t="s">
        <v>131</v>
      </c>
    </row>
    <row r="3" spans="1:2" ht="15">
      <c r="A3" t="s">
        <v>93</v>
      </c>
      <c r="B3" t="s">
        <v>177</v>
      </c>
    </row>
    <row r="4" spans="1:2" ht="15">
      <c r="A4" t="s">
        <v>94</v>
      </c>
      <c r="B4">
        <v>0</v>
      </c>
    </row>
    <row r="5" spans="1:2" ht="15">
      <c r="A5" t="s">
        <v>95</v>
      </c>
      <c r="B5" t="s">
        <v>49</v>
      </c>
    </row>
    <row r="6" spans="1:3" ht="15">
      <c r="A6" t="s">
        <v>96</v>
      </c>
      <c r="B6">
        <v>1.48</v>
      </c>
      <c r="C6" t="s">
        <v>50</v>
      </c>
    </row>
    <row r="7" spans="1:2" ht="15">
      <c r="A7" t="s">
        <v>97</v>
      </c>
      <c r="B7" s="3" t="s">
        <v>46</v>
      </c>
    </row>
    <row r="8" spans="1:2" ht="15">
      <c r="A8" t="s">
        <v>98</v>
      </c>
      <c r="B8" t="s">
        <v>61</v>
      </c>
    </row>
    <row r="9" spans="1:2" ht="15">
      <c r="A9" t="s">
        <v>99</v>
      </c>
      <c r="B9" t="s">
        <v>47</v>
      </c>
    </row>
    <row r="10" spans="1:3" ht="15">
      <c r="A10" t="s">
        <v>100</v>
      </c>
      <c r="B10" t="s">
        <v>48</v>
      </c>
      <c r="C10" t="s">
        <v>57</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1:25" ht="15">
      <c r="A16">
        <v>0</v>
      </c>
      <c r="B16">
        <v>0.1</v>
      </c>
      <c r="D16">
        <v>1</v>
      </c>
      <c r="E16">
        <v>0</v>
      </c>
      <c r="F16">
        <v>0.05</v>
      </c>
      <c r="G16">
        <f>0.5*(E16+F16)</f>
        <v>0.025</v>
      </c>
      <c r="H16">
        <v>0.4</v>
      </c>
      <c r="L16">
        <v>0</v>
      </c>
      <c r="M16">
        <v>0.15</v>
      </c>
      <c r="N16">
        <f>0.5*(L16+M16)</f>
        <v>0.075</v>
      </c>
      <c r="O16">
        <v>214</v>
      </c>
      <c r="P16" s="4">
        <v>0.42154048391636006</v>
      </c>
      <c r="Q16" s="4">
        <v>0.2282764335562224</v>
      </c>
      <c r="T16">
        <v>0</v>
      </c>
      <c r="U16">
        <v>0.15</v>
      </c>
      <c r="V16">
        <v>0.075</v>
      </c>
      <c r="W16">
        <v>322</v>
      </c>
      <c r="X16" s="15">
        <v>1.92</v>
      </c>
      <c r="Y16" s="18">
        <v>5.962732919254663</v>
      </c>
    </row>
    <row r="17" spans="1:25" ht="15">
      <c r="A17">
        <v>0.02</v>
      </c>
      <c r="B17">
        <v>0.1</v>
      </c>
      <c r="D17">
        <v>2</v>
      </c>
      <c r="E17">
        <v>0.05</v>
      </c>
      <c r="F17">
        <v>0.1</v>
      </c>
      <c r="G17">
        <f aca="true" t="shared" si="0" ref="G17:G46">0.5*(E17+F17)</f>
        <v>0.07500000000000001</v>
      </c>
      <c r="H17">
        <v>0.2</v>
      </c>
      <c r="L17">
        <v>0.15</v>
      </c>
      <c r="M17">
        <v>0.25</v>
      </c>
      <c r="N17">
        <f aca="true" t="shared" si="1" ref="N17:N24">0.5*(L17+M17)</f>
        <v>0.2</v>
      </c>
      <c r="O17">
        <v>100</v>
      </c>
      <c r="P17" s="4">
        <v>2.8781178373298903</v>
      </c>
      <c r="Q17" s="4">
        <v>0.23054500459206922</v>
      </c>
      <c r="T17">
        <v>0.15</v>
      </c>
      <c r="U17">
        <v>0.25</v>
      </c>
      <c r="V17">
        <v>0.2</v>
      </c>
      <c r="W17">
        <v>420</v>
      </c>
      <c r="X17" s="15">
        <v>10.88</v>
      </c>
      <c r="Y17" s="18">
        <v>25.904761904761894</v>
      </c>
    </row>
    <row r="18" spans="1:25" ht="15">
      <c r="A18">
        <v>0.1</v>
      </c>
      <c r="B18">
        <v>-0.1</v>
      </c>
      <c r="D18">
        <v>3</v>
      </c>
      <c r="E18">
        <v>0.1</v>
      </c>
      <c r="F18">
        <v>0.15</v>
      </c>
      <c r="G18">
        <f t="shared" si="0"/>
        <v>0.125</v>
      </c>
      <c r="H18">
        <v>0.4</v>
      </c>
      <c r="L18">
        <v>0.25</v>
      </c>
      <c r="M18">
        <v>0.45</v>
      </c>
      <c r="N18">
        <f t="shared" si="1"/>
        <v>0.35</v>
      </c>
      <c r="O18">
        <v>250</v>
      </c>
      <c r="P18" s="4">
        <v>1.1581202521554304</v>
      </c>
      <c r="Q18" s="4">
        <v>0.016992173187941006</v>
      </c>
      <c r="T18">
        <v>0.25</v>
      </c>
      <c r="U18">
        <v>0.45</v>
      </c>
      <c r="V18">
        <v>0.35</v>
      </c>
      <c r="W18">
        <v>962</v>
      </c>
      <c r="X18" s="15">
        <v>2.76</v>
      </c>
      <c r="Y18" s="18">
        <v>2.869022869022867</v>
      </c>
    </row>
    <row r="19" spans="1:25" ht="15">
      <c r="A19">
        <v>0.2</v>
      </c>
      <c r="B19">
        <v>0.1</v>
      </c>
      <c r="D19">
        <v>4</v>
      </c>
      <c r="E19">
        <v>0.15</v>
      </c>
      <c r="F19">
        <v>0.2</v>
      </c>
      <c r="G19">
        <f t="shared" si="0"/>
        <v>0.175</v>
      </c>
      <c r="H19">
        <v>0.5</v>
      </c>
      <c r="L19">
        <v>0.45</v>
      </c>
      <c r="M19">
        <v>0.65</v>
      </c>
      <c r="N19">
        <f t="shared" si="1"/>
        <v>0.55</v>
      </c>
      <c r="O19">
        <v>250</v>
      </c>
      <c r="P19" s="4">
        <v>1.3247933448246838</v>
      </c>
      <c r="Q19" s="4">
        <v>0.060919326532119566</v>
      </c>
      <c r="T19">
        <v>0.45</v>
      </c>
      <c r="U19">
        <v>0.65</v>
      </c>
      <c r="V19">
        <v>0.55</v>
      </c>
      <c r="W19">
        <v>620</v>
      </c>
      <c r="X19" s="15">
        <v>2.38</v>
      </c>
      <c r="Y19" s="18">
        <v>3.838709677419359</v>
      </c>
    </row>
    <row r="20" spans="1:25" ht="15">
      <c r="A20">
        <v>0.3</v>
      </c>
      <c r="B20">
        <v>-0.4</v>
      </c>
      <c r="D20">
        <v>5</v>
      </c>
      <c r="E20">
        <v>0.2</v>
      </c>
      <c r="F20">
        <v>0.25</v>
      </c>
      <c r="G20">
        <f t="shared" si="0"/>
        <v>0.225</v>
      </c>
      <c r="H20">
        <v>1.1</v>
      </c>
      <c r="L20">
        <v>0.65</v>
      </c>
      <c r="M20">
        <v>0.9</v>
      </c>
      <c r="N20">
        <f t="shared" si="1"/>
        <v>0.775</v>
      </c>
      <c r="O20">
        <v>250</v>
      </c>
      <c r="P20" s="4">
        <v>1.1306277832615332</v>
      </c>
      <c r="Q20" s="4">
        <v>0.08327942424220759</v>
      </c>
      <c r="T20">
        <v>0.65</v>
      </c>
      <c r="U20">
        <v>0.9</v>
      </c>
      <c r="V20">
        <v>0.775</v>
      </c>
      <c r="W20">
        <v>750</v>
      </c>
      <c r="X20" s="15">
        <v>3.28</v>
      </c>
      <c r="Y20" s="18">
        <v>4.373333333333335</v>
      </c>
    </row>
    <row r="21" spans="1:25" ht="15">
      <c r="A21">
        <v>0.4</v>
      </c>
      <c r="B21">
        <v>-0.5</v>
      </c>
      <c r="D21">
        <v>6</v>
      </c>
      <c r="E21">
        <v>0.25</v>
      </c>
      <c r="F21">
        <v>0.3</v>
      </c>
      <c r="G21">
        <f t="shared" si="0"/>
        <v>0.275</v>
      </c>
      <c r="H21">
        <v>1.6</v>
      </c>
      <c r="L21">
        <v>0.9</v>
      </c>
      <c r="M21">
        <v>1.1</v>
      </c>
      <c r="N21">
        <f t="shared" si="1"/>
        <v>1</v>
      </c>
      <c r="O21">
        <v>250</v>
      </c>
      <c r="P21" s="4">
        <v>1.0103482318507317</v>
      </c>
      <c r="Q21" s="4">
        <v>0.024364029483684622</v>
      </c>
      <c r="T21">
        <v>0.9</v>
      </c>
      <c r="U21">
        <v>1.1</v>
      </c>
      <c r="V21">
        <v>1</v>
      </c>
      <c r="W21">
        <v>502</v>
      </c>
      <c r="X21" s="15">
        <v>2.15</v>
      </c>
      <c r="Y21" s="18">
        <v>4.282868525896411</v>
      </c>
    </row>
    <row r="22" spans="1:25" ht="15">
      <c r="A22">
        <v>0.5</v>
      </c>
      <c r="B22">
        <v>-0.8</v>
      </c>
      <c r="D22">
        <v>7</v>
      </c>
      <c r="E22">
        <v>0.3</v>
      </c>
      <c r="F22">
        <v>0.35</v>
      </c>
      <c r="G22">
        <f t="shared" si="0"/>
        <v>0.32499999999999996</v>
      </c>
      <c r="H22">
        <v>2.6</v>
      </c>
      <c r="L22">
        <v>1.15</v>
      </c>
      <c r="M22">
        <v>1.35</v>
      </c>
      <c r="N22">
        <f t="shared" si="1"/>
        <v>1.25</v>
      </c>
      <c r="O22">
        <v>250</v>
      </c>
      <c r="P22" s="4">
        <v>0.9038149148868793</v>
      </c>
      <c r="Q22" s="4">
        <v>0.014512999966429916</v>
      </c>
      <c r="T22">
        <v>1.15</v>
      </c>
      <c r="U22">
        <v>1.35</v>
      </c>
      <c r="V22">
        <v>1.25</v>
      </c>
      <c r="W22">
        <v>502</v>
      </c>
      <c r="X22" s="15">
        <v>1.76</v>
      </c>
      <c r="Y22" s="18">
        <v>3.505976095617526</v>
      </c>
    </row>
    <row r="23" spans="1:25" ht="15">
      <c r="A23">
        <v>0.6</v>
      </c>
      <c r="B23">
        <v>-0.8</v>
      </c>
      <c r="D23">
        <v>8</v>
      </c>
      <c r="E23">
        <v>0.35</v>
      </c>
      <c r="F23">
        <v>0.4</v>
      </c>
      <c r="G23">
        <f t="shared" si="0"/>
        <v>0.375</v>
      </c>
      <c r="H23">
        <v>3.4</v>
      </c>
      <c r="L23">
        <v>1.35</v>
      </c>
      <c r="M23">
        <v>1.5</v>
      </c>
      <c r="N23">
        <f t="shared" si="1"/>
        <v>1.425</v>
      </c>
      <c r="O23">
        <v>250</v>
      </c>
      <c r="P23" s="4">
        <v>2.3196770629225996</v>
      </c>
      <c r="Q23" s="4">
        <v>0.10979998560604047</v>
      </c>
      <c r="T23">
        <v>1.35</v>
      </c>
      <c r="U23">
        <v>1.5</v>
      </c>
      <c r="V23">
        <v>1.425</v>
      </c>
      <c r="W23">
        <v>355</v>
      </c>
      <c r="X23">
        <v>1.66</v>
      </c>
      <c r="Y23" s="18">
        <v>4.676056338028159</v>
      </c>
    </row>
    <row r="24" spans="1:25" ht="15">
      <c r="A24">
        <v>0.7</v>
      </c>
      <c r="B24">
        <v>-1</v>
      </c>
      <c r="D24">
        <v>9</v>
      </c>
      <c r="E24">
        <v>0.4</v>
      </c>
      <c r="F24">
        <v>0.45</v>
      </c>
      <c r="G24">
        <f t="shared" si="0"/>
        <v>0.42500000000000004</v>
      </c>
      <c r="H24">
        <v>3.9</v>
      </c>
      <c r="L24">
        <v>1.5</v>
      </c>
      <c r="M24">
        <v>1.55</v>
      </c>
      <c r="N24">
        <f t="shared" si="1"/>
        <v>1.525</v>
      </c>
      <c r="O24">
        <v>40</v>
      </c>
      <c r="P24" s="4">
        <v>41.303138814816265</v>
      </c>
      <c r="Q24" s="4">
        <v>22.951873744907015</v>
      </c>
      <c r="T24">
        <v>1.5</v>
      </c>
      <c r="U24">
        <v>1.55</v>
      </c>
      <c r="V24">
        <v>1.525</v>
      </c>
      <c r="W24">
        <v>106</v>
      </c>
      <c r="X24">
        <v>3.4</v>
      </c>
      <c r="Y24" s="18">
        <v>32.0754716981132</v>
      </c>
    </row>
    <row r="25" spans="1:8" ht="15">
      <c r="A25">
        <v>0.8</v>
      </c>
      <c r="B25">
        <v>-1</v>
      </c>
      <c r="D25">
        <v>10</v>
      </c>
      <c r="E25">
        <v>0.45</v>
      </c>
      <c r="F25">
        <v>0.5</v>
      </c>
      <c r="G25">
        <f t="shared" si="0"/>
        <v>0.475</v>
      </c>
      <c r="H25">
        <v>3.8</v>
      </c>
    </row>
    <row r="26" spans="1:8" ht="15">
      <c r="A26">
        <v>0.9</v>
      </c>
      <c r="B26">
        <v>-1.1</v>
      </c>
      <c r="D26">
        <v>11</v>
      </c>
      <c r="E26">
        <v>0.5</v>
      </c>
      <c r="F26">
        <v>0.55</v>
      </c>
      <c r="G26">
        <f t="shared" si="0"/>
        <v>0.525</v>
      </c>
      <c r="H26">
        <v>4.1</v>
      </c>
    </row>
    <row r="27" spans="1:8" ht="15">
      <c r="A27">
        <v>1</v>
      </c>
      <c r="B27">
        <v>-1.1</v>
      </c>
      <c r="D27">
        <v>12</v>
      </c>
      <c r="E27">
        <v>0.55</v>
      </c>
      <c r="F27">
        <v>0.6</v>
      </c>
      <c r="G27">
        <f t="shared" si="0"/>
        <v>0.575</v>
      </c>
      <c r="H27">
        <v>4.6</v>
      </c>
    </row>
    <row r="28" spans="1:8" ht="15">
      <c r="A28">
        <v>1.1</v>
      </c>
      <c r="B28">
        <v>-1</v>
      </c>
      <c r="D28">
        <v>13</v>
      </c>
      <c r="E28">
        <v>0.6</v>
      </c>
      <c r="F28">
        <v>0.65</v>
      </c>
      <c r="G28">
        <f t="shared" si="0"/>
        <v>0.625</v>
      </c>
      <c r="H28">
        <v>4.4</v>
      </c>
    </row>
    <row r="29" spans="1:8" ht="15">
      <c r="A29">
        <v>1.2</v>
      </c>
      <c r="B29">
        <v>-1</v>
      </c>
      <c r="D29">
        <v>14</v>
      </c>
      <c r="E29">
        <v>0.65</v>
      </c>
      <c r="F29">
        <v>0.7</v>
      </c>
      <c r="G29">
        <f t="shared" si="0"/>
        <v>0.675</v>
      </c>
      <c r="H29">
        <v>3.7</v>
      </c>
    </row>
    <row r="30" spans="1:8" ht="15">
      <c r="A30">
        <v>1.3</v>
      </c>
      <c r="B30">
        <v>-1.3</v>
      </c>
      <c r="D30">
        <v>15</v>
      </c>
      <c r="E30">
        <v>0.7</v>
      </c>
      <c r="F30">
        <v>0.75</v>
      </c>
      <c r="G30">
        <f t="shared" si="0"/>
        <v>0.725</v>
      </c>
      <c r="H30">
        <v>3.6</v>
      </c>
    </row>
    <row r="31" spans="1:8" ht="15">
      <c r="A31">
        <v>1.4</v>
      </c>
      <c r="B31">
        <v>-1.4</v>
      </c>
      <c r="D31">
        <v>16</v>
      </c>
      <c r="E31">
        <v>0.75</v>
      </c>
      <c r="F31">
        <v>0.8</v>
      </c>
      <c r="G31">
        <f t="shared" si="0"/>
        <v>0.775</v>
      </c>
      <c r="H31">
        <v>4</v>
      </c>
    </row>
    <row r="32" spans="1:8" ht="15">
      <c r="A32">
        <v>1.45</v>
      </c>
      <c r="B32">
        <v>-1.5</v>
      </c>
      <c r="D32">
        <v>17</v>
      </c>
      <c r="E32">
        <v>0.8</v>
      </c>
      <c r="F32">
        <v>0.85</v>
      </c>
      <c r="G32">
        <f t="shared" si="0"/>
        <v>0.825</v>
      </c>
      <c r="H32">
        <v>4.3</v>
      </c>
    </row>
    <row r="33" spans="4:8" ht="15">
      <c r="D33">
        <v>18</v>
      </c>
      <c r="E33">
        <v>0.85</v>
      </c>
      <c r="F33">
        <v>0.9</v>
      </c>
      <c r="G33">
        <f t="shared" si="0"/>
        <v>0.875</v>
      </c>
      <c r="H33">
        <v>3.1</v>
      </c>
    </row>
    <row r="34" spans="4:8" ht="15">
      <c r="D34">
        <v>19</v>
      </c>
      <c r="E34">
        <v>0.9</v>
      </c>
      <c r="F34">
        <v>0.95</v>
      </c>
      <c r="G34">
        <f t="shared" si="0"/>
        <v>0.925</v>
      </c>
      <c r="H34">
        <v>4.4</v>
      </c>
    </row>
    <row r="35" spans="4:8" ht="15">
      <c r="D35">
        <v>20</v>
      </c>
      <c r="E35">
        <v>0.95</v>
      </c>
      <c r="F35">
        <v>1</v>
      </c>
      <c r="G35">
        <f t="shared" si="0"/>
        <v>0.975</v>
      </c>
      <c r="H35">
        <v>3.8</v>
      </c>
    </row>
    <row r="36" spans="4:8" ht="15">
      <c r="D36">
        <v>21</v>
      </c>
      <c r="E36">
        <v>1</v>
      </c>
      <c r="F36">
        <v>1.05</v>
      </c>
      <c r="G36">
        <f t="shared" si="0"/>
        <v>1.025</v>
      </c>
      <c r="H36">
        <v>4</v>
      </c>
    </row>
    <row r="37" spans="4:8" ht="15">
      <c r="D37">
        <v>22</v>
      </c>
      <c r="E37">
        <v>1.05</v>
      </c>
      <c r="F37">
        <v>1.1</v>
      </c>
      <c r="G37">
        <f t="shared" si="0"/>
        <v>1.0750000000000002</v>
      </c>
      <c r="H37">
        <v>4.6</v>
      </c>
    </row>
    <row r="38" spans="4:10" ht="15">
      <c r="D38">
        <v>23</v>
      </c>
      <c r="E38">
        <v>1.1</v>
      </c>
      <c r="F38">
        <v>1.15</v>
      </c>
      <c r="G38">
        <f t="shared" si="0"/>
        <v>1.125</v>
      </c>
      <c r="J38" t="s">
        <v>53</v>
      </c>
    </row>
    <row r="39" spans="4:8" ht="15">
      <c r="D39">
        <v>24</v>
      </c>
      <c r="E39">
        <v>1.15</v>
      </c>
      <c r="F39">
        <v>1.2</v>
      </c>
      <c r="G39">
        <f t="shared" si="0"/>
        <v>1.1749999999999998</v>
      </c>
      <c r="H39">
        <v>4.3</v>
      </c>
    </row>
    <row r="40" spans="4:8" ht="15">
      <c r="D40">
        <v>25</v>
      </c>
      <c r="E40">
        <v>1.2</v>
      </c>
      <c r="F40">
        <v>1.25</v>
      </c>
      <c r="G40">
        <f t="shared" si="0"/>
        <v>1.225</v>
      </c>
      <c r="H40">
        <v>4.2</v>
      </c>
    </row>
    <row r="41" spans="4:8" ht="15">
      <c r="D41">
        <v>26</v>
      </c>
      <c r="E41">
        <v>1.25</v>
      </c>
      <c r="F41">
        <v>1.3</v>
      </c>
      <c r="G41">
        <f t="shared" si="0"/>
        <v>1.275</v>
      </c>
      <c r="H41">
        <v>3.5</v>
      </c>
    </row>
    <row r="42" spans="4:8" ht="15">
      <c r="D42">
        <v>27</v>
      </c>
      <c r="E42">
        <v>1.3</v>
      </c>
      <c r="F42">
        <v>1.35</v>
      </c>
      <c r="G42">
        <f t="shared" si="0"/>
        <v>1.3250000000000002</v>
      </c>
      <c r="H42">
        <v>3.9</v>
      </c>
    </row>
    <row r="43" spans="4:8" ht="15">
      <c r="D43">
        <v>28</v>
      </c>
      <c r="E43">
        <v>1.35</v>
      </c>
      <c r="F43">
        <v>1.4</v>
      </c>
      <c r="G43">
        <f t="shared" si="0"/>
        <v>1.375</v>
      </c>
      <c r="H43">
        <v>5</v>
      </c>
    </row>
    <row r="44" spans="4:8" ht="15">
      <c r="D44">
        <v>29</v>
      </c>
      <c r="E44">
        <v>1.4</v>
      </c>
      <c r="F44">
        <v>1.45</v>
      </c>
      <c r="G44">
        <f t="shared" si="0"/>
        <v>1.4249999999999998</v>
      </c>
      <c r="H44">
        <v>5.1</v>
      </c>
    </row>
    <row r="45" spans="4:8" ht="15">
      <c r="D45">
        <v>30</v>
      </c>
      <c r="E45">
        <v>1.45</v>
      </c>
      <c r="F45">
        <v>1.5</v>
      </c>
      <c r="G45">
        <f t="shared" si="0"/>
        <v>1.475</v>
      </c>
      <c r="H45">
        <v>5.6</v>
      </c>
    </row>
    <row r="46" spans="4:8" ht="15">
      <c r="D46">
        <v>31</v>
      </c>
      <c r="E46">
        <v>1.5</v>
      </c>
      <c r="F46">
        <v>1.55</v>
      </c>
      <c r="G46">
        <f t="shared" si="0"/>
        <v>1.525</v>
      </c>
      <c r="H46">
        <v>7.9</v>
      </c>
    </row>
    <row r="47" spans="1:10" ht="15">
      <c r="A47" s="5"/>
      <c r="B47" s="5"/>
      <c r="C47" s="5"/>
      <c r="D47" s="5"/>
      <c r="E47" s="5"/>
      <c r="F47" s="5"/>
      <c r="G47" s="5"/>
      <c r="H47" s="5"/>
      <c r="I47" s="5"/>
      <c r="J47" s="5"/>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Z47"/>
  <sheetViews>
    <sheetView zoomScalePageLayoutView="0" workbookViewId="0" topLeftCell="A1">
      <selection activeCell="A1" sqref="A1"/>
    </sheetView>
  </sheetViews>
  <sheetFormatPr defaultColWidth="8.8515625" defaultRowHeight="15"/>
  <cols>
    <col min="1" max="1" width="17.421875" style="0" customWidth="1"/>
    <col min="2" max="2" width="15.7109375" style="0" customWidth="1"/>
    <col min="17" max="17" width="11.8515625" style="0" customWidth="1"/>
  </cols>
  <sheetData>
    <row r="1" spans="1:2" ht="15">
      <c r="A1" t="s">
        <v>90</v>
      </c>
      <c r="B1" s="2" t="s">
        <v>45</v>
      </c>
    </row>
    <row r="2" spans="1:2" ht="15">
      <c r="A2" t="s">
        <v>91</v>
      </c>
      <c r="B2" t="s">
        <v>131</v>
      </c>
    </row>
    <row r="3" spans="1:2" ht="15">
      <c r="A3" t="s">
        <v>93</v>
      </c>
      <c r="B3" t="s">
        <v>177</v>
      </c>
    </row>
    <row r="4" spans="1:2" ht="15">
      <c r="A4" t="s">
        <v>94</v>
      </c>
      <c r="B4">
        <v>0</v>
      </c>
    </row>
    <row r="5" spans="1:2" ht="15">
      <c r="A5" t="s">
        <v>95</v>
      </c>
      <c r="B5" t="s">
        <v>49</v>
      </c>
    </row>
    <row r="6" spans="1:2" ht="15">
      <c r="A6" t="s">
        <v>96</v>
      </c>
      <c r="B6" t="s">
        <v>49</v>
      </c>
    </row>
    <row r="7" spans="1:2" ht="15">
      <c r="A7" t="s">
        <v>97</v>
      </c>
      <c r="B7" s="3" t="s">
        <v>46</v>
      </c>
    </row>
    <row r="8" spans="1:2" ht="15">
      <c r="A8" t="s">
        <v>98</v>
      </c>
      <c r="B8" t="s">
        <v>62</v>
      </c>
    </row>
    <row r="9" spans="1:2" ht="15">
      <c r="A9" t="s">
        <v>99</v>
      </c>
      <c r="B9" t="s">
        <v>47</v>
      </c>
    </row>
    <row r="10" spans="1:3" ht="15">
      <c r="A10" t="s">
        <v>100</v>
      </c>
      <c r="B10" t="s">
        <v>55</v>
      </c>
      <c r="C10" t="s">
        <v>56</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1:25" ht="15">
      <c r="A16">
        <v>0.025</v>
      </c>
      <c r="B16">
        <v>0.1</v>
      </c>
      <c r="C16" t="s">
        <v>52</v>
      </c>
      <c r="D16">
        <v>1</v>
      </c>
      <c r="E16">
        <v>0</v>
      </c>
      <c r="F16">
        <v>0.05</v>
      </c>
      <c r="G16">
        <f>0.5*(E16+F16)</f>
        <v>0.025</v>
      </c>
      <c r="H16">
        <v>0.3</v>
      </c>
      <c r="L16">
        <v>0</v>
      </c>
      <c r="M16">
        <v>0.05</v>
      </c>
      <c r="N16">
        <f>0.5*(L16+M16)</f>
        <v>0.025</v>
      </c>
      <c r="O16">
        <v>300</v>
      </c>
      <c r="P16" s="4">
        <v>0.028637988431143187</v>
      </c>
      <c r="Q16" s="4">
        <v>0.01923969907629649</v>
      </c>
      <c r="R16" t="s">
        <v>60</v>
      </c>
      <c r="T16">
        <v>0.1</v>
      </c>
      <c r="U16">
        <v>0.2</v>
      </c>
      <c r="V16">
        <v>0.15000000000000002</v>
      </c>
      <c r="W16">
        <v>250</v>
      </c>
      <c r="X16">
        <v>0.5200000000000031</v>
      </c>
      <c r="Y16" s="7">
        <v>2.0800000000000125</v>
      </c>
    </row>
    <row r="17" spans="1:25" ht="15">
      <c r="A17">
        <v>0.1</v>
      </c>
      <c r="B17">
        <v>-0.1</v>
      </c>
      <c r="C17" t="s">
        <v>51</v>
      </c>
      <c r="D17">
        <v>2</v>
      </c>
      <c r="E17">
        <v>0.05</v>
      </c>
      <c r="F17">
        <v>0.1</v>
      </c>
      <c r="G17">
        <f aca="true" t="shared" si="0" ref="G17:G43">0.5*(E17+F17)</f>
        <v>0.07500000000000001</v>
      </c>
      <c r="J17" t="s">
        <v>54</v>
      </c>
      <c r="L17">
        <v>0.1</v>
      </c>
      <c r="M17">
        <v>0.2</v>
      </c>
      <c r="N17">
        <f aca="true" t="shared" si="1" ref="N17:N25">0.5*(L17+M17)</f>
        <v>0.15000000000000002</v>
      </c>
      <c r="O17">
        <v>132</v>
      </c>
      <c r="P17" s="4">
        <v>0.08135792167938406</v>
      </c>
      <c r="Q17" s="4">
        <v>0.251378711027245</v>
      </c>
      <c r="T17">
        <v>0.2</v>
      </c>
      <c r="U17">
        <v>0.3</v>
      </c>
      <c r="V17">
        <v>0.25</v>
      </c>
      <c r="W17">
        <v>438</v>
      </c>
      <c r="X17">
        <v>3.3499999999999943</v>
      </c>
      <c r="Y17" s="7">
        <v>7.6484018264840055</v>
      </c>
    </row>
    <row r="18" spans="1:25" ht="15">
      <c r="A18">
        <v>0.15</v>
      </c>
      <c r="B18">
        <v>-0.2</v>
      </c>
      <c r="D18">
        <v>3</v>
      </c>
      <c r="E18">
        <v>0.1</v>
      </c>
      <c r="F18">
        <v>0.15</v>
      </c>
      <c r="G18">
        <f t="shared" si="0"/>
        <v>0.125</v>
      </c>
      <c r="H18">
        <v>0.7</v>
      </c>
      <c r="L18">
        <v>0.2</v>
      </c>
      <c r="M18">
        <v>0.3</v>
      </c>
      <c r="N18">
        <f t="shared" si="1"/>
        <v>0.25</v>
      </c>
      <c r="O18">
        <v>102</v>
      </c>
      <c r="P18" s="4">
        <v>0.5180106730927367</v>
      </c>
      <c r="Q18" s="4">
        <v>0.7457175833217149</v>
      </c>
      <c r="T18">
        <v>0.3</v>
      </c>
      <c r="U18">
        <v>0.4</v>
      </c>
      <c r="V18">
        <v>0.35</v>
      </c>
      <c r="W18">
        <v>472</v>
      </c>
      <c r="X18">
        <v>1.07</v>
      </c>
      <c r="Y18" s="7">
        <v>2.2669491525423733</v>
      </c>
    </row>
    <row r="19" spans="1:25" ht="15">
      <c r="A19">
        <v>0.25</v>
      </c>
      <c r="B19">
        <v>-0.1</v>
      </c>
      <c r="D19">
        <v>4</v>
      </c>
      <c r="E19">
        <v>0.15</v>
      </c>
      <c r="F19">
        <v>0.2</v>
      </c>
      <c r="G19">
        <f t="shared" si="0"/>
        <v>0.175</v>
      </c>
      <c r="H19">
        <v>0.7</v>
      </c>
      <c r="L19">
        <v>0.3</v>
      </c>
      <c r="M19">
        <v>0.4</v>
      </c>
      <c r="N19">
        <f t="shared" si="1"/>
        <v>0.35</v>
      </c>
      <c r="O19">
        <v>250</v>
      </c>
      <c r="P19" s="4">
        <v>0.1872924443396765</v>
      </c>
      <c r="Q19" s="4">
        <v>0.05489783857577077</v>
      </c>
      <c r="T19">
        <v>1</v>
      </c>
      <c r="U19">
        <v>1.2</v>
      </c>
      <c r="V19">
        <v>1.1</v>
      </c>
      <c r="W19">
        <v>502</v>
      </c>
      <c r="X19">
        <v>1.23</v>
      </c>
      <c r="Y19" s="7">
        <v>2.450199203187259</v>
      </c>
    </row>
    <row r="20" spans="1:25" ht="15">
      <c r="A20">
        <v>0.35</v>
      </c>
      <c r="B20">
        <v>-0.2</v>
      </c>
      <c r="D20">
        <v>5</v>
      </c>
      <c r="E20">
        <v>0.2</v>
      </c>
      <c r="F20">
        <v>0.25</v>
      </c>
      <c r="G20">
        <f t="shared" si="0"/>
        <v>0.225</v>
      </c>
      <c r="H20">
        <v>0.9</v>
      </c>
      <c r="L20">
        <v>0.4</v>
      </c>
      <c r="M20">
        <v>0.6</v>
      </c>
      <c r="N20">
        <f t="shared" si="1"/>
        <v>0.5</v>
      </c>
      <c r="O20">
        <v>252</v>
      </c>
      <c r="P20" s="4">
        <v>0.33410986503000384</v>
      </c>
      <c r="Q20" s="4">
        <v>0.005124553804289655</v>
      </c>
      <c r="T20">
        <v>1.35</v>
      </c>
      <c r="U20">
        <v>1.4</v>
      </c>
      <c r="V20">
        <v>1.375</v>
      </c>
      <c r="W20">
        <v>114</v>
      </c>
      <c r="X20">
        <v>2.39</v>
      </c>
      <c r="Y20" s="7">
        <v>20.964912280701757</v>
      </c>
    </row>
    <row r="21" spans="1:17" ht="15">
      <c r="A21">
        <v>0.45</v>
      </c>
      <c r="B21">
        <v>-0.4</v>
      </c>
      <c r="D21">
        <v>6</v>
      </c>
      <c r="E21">
        <v>0.25</v>
      </c>
      <c r="F21">
        <v>0.3</v>
      </c>
      <c r="G21">
        <f t="shared" si="0"/>
        <v>0.275</v>
      </c>
      <c r="H21">
        <v>1.3</v>
      </c>
      <c r="L21">
        <v>0.6</v>
      </c>
      <c r="M21">
        <v>0.8</v>
      </c>
      <c r="N21">
        <f t="shared" si="1"/>
        <v>0.7</v>
      </c>
      <c r="O21">
        <v>250</v>
      </c>
      <c r="P21" s="4">
        <v>0.31616339227982077</v>
      </c>
      <c r="Q21" s="4">
        <v>0.005463825535429958</v>
      </c>
    </row>
    <row r="22" spans="1:17" ht="15">
      <c r="A22">
        <v>0.55</v>
      </c>
      <c r="B22">
        <v>-0.5</v>
      </c>
      <c r="D22">
        <v>7</v>
      </c>
      <c r="E22">
        <v>0.3</v>
      </c>
      <c r="F22">
        <v>0.35</v>
      </c>
      <c r="G22">
        <f t="shared" si="0"/>
        <v>0.32499999999999996</v>
      </c>
      <c r="H22">
        <v>1.8</v>
      </c>
      <c r="L22">
        <v>0.8</v>
      </c>
      <c r="M22">
        <v>1</v>
      </c>
      <c r="N22">
        <f t="shared" si="1"/>
        <v>0.9</v>
      </c>
      <c r="O22">
        <v>250</v>
      </c>
      <c r="P22" s="4">
        <v>0.1752644891985963</v>
      </c>
      <c r="Q22" s="4">
        <v>0.022588899819286263</v>
      </c>
    </row>
    <row r="23" spans="1:17" ht="15">
      <c r="A23">
        <v>0.65</v>
      </c>
      <c r="B23">
        <v>-0.6</v>
      </c>
      <c r="D23">
        <v>8</v>
      </c>
      <c r="E23">
        <v>0.35</v>
      </c>
      <c r="F23">
        <v>0.4</v>
      </c>
      <c r="G23">
        <f t="shared" si="0"/>
        <v>0.375</v>
      </c>
      <c r="H23">
        <v>2.3</v>
      </c>
      <c r="L23">
        <v>1</v>
      </c>
      <c r="M23">
        <v>1.2</v>
      </c>
      <c r="N23">
        <f t="shared" si="1"/>
        <v>1.1</v>
      </c>
      <c r="O23">
        <v>250</v>
      </c>
      <c r="P23" s="4">
        <v>0.3711483300676157</v>
      </c>
      <c r="Q23" s="4">
        <v>0.004052634540525712</v>
      </c>
    </row>
    <row r="24" spans="1:17" ht="15">
      <c r="A24">
        <v>0.75</v>
      </c>
      <c r="B24">
        <v>-0.7</v>
      </c>
      <c r="D24">
        <v>9</v>
      </c>
      <c r="E24">
        <v>0.4</v>
      </c>
      <c r="F24">
        <v>0.45</v>
      </c>
      <c r="G24">
        <f t="shared" si="0"/>
        <v>0.42500000000000004</v>
      </c>
      <c r="H24">
        <v>2.4</v>
      </c>
      <c r="L24">
        <v>1.2</v>
      </c>
      <c r="M24">
        <v>1.35</v>
      </c>
      <c r="N24">
        <f t="shared" si="1"/>
        <v>1.275</v>
      </c>
      <c r="O24">
        <v>214</v>
      </c>
      <c r="P24" s="4">
        <v>1.098012593820233</v>
      </c>
      <c r="Q24" s="4">
        <v>0.007172538819120918</v>
      </c>
    </row>
    <row r="25" spans="1:17" ht="15">
      <c r="A25">
        <v>0.85</v>
      </c>
      <c r="B25">
        <v>-0.8</v>
      </c>
      <c r="D25">
        <v>10</v>
      </c>
      <c r="E25">
        <v>0.45</v>
      </c>
      <c r="F25">
        <v>0.5</v>
      </c>
      <c r="G25">
        <f t="shared" si="0"/>
        <v>0.475</v>
      </c>
      <c r="H25">
        <v>2.4</v>
      </c>
      <c r="L25">
        <v>1.35</v>
      </c>
      <c r="M25">
        <v>1.4</v>
      </c>
      <c r="N25">
        <f t="shared" si="1"/>
        <v>1.375</v>
      </c>
      <c r="O25">
        <v>45</v>
      </c>
      <c r="P25" s="4">
        <v>10.405135796648693</v>
      </c>
      <c r="Q25" s="4">
        <v>0.13616599089498962</v>
      </c>
    </row>
    <row r="26" spans="1:8" ht="15">
      <c r="A26">
        <v>0.95</v>
      </c>
      <c r="B26">
        <v>-0.9</v>
      </c>
      <c r="D26">
        <v>11</v>
      </c>
      <c r="E26">
        <v>0.5</v>
      </c>
      <c r="F26">
        <v>0.55</v>
      </c>
      <c r="G26">
        <f t="shared" si="0"/>
        <v>0.525</v>
      </c>
      <c r="H26">
        <v>2.8</v>
      </c>
    </row>
    <row r="27" spans="1:10" ht="15">
      <c r="A27">
        <v>1.05</v>
      </c>
      <c r="B27">
        <v>-1.3</v>
      </c>
      <c r="D27">
        <v>12</v>
      </c>
      <c r="E27">
        <v>0.55</v>
      </c>
      <c r="F27">
        <v>0.6</v>
      </c>
      <c r="G27">
        <f t="shared" si="0"/>
        <v>0.575</v>
      </c>
      <c r="H27">
        <v>3.1</v>
      </c>
      <c r="J27" t="s">
        <v>58</v>
      </c>
    </row>
    <row r="28" spans="1:10" ht="15">
      <c r="A28">
        <v>1.15</v>
      </c>
      <c r="B28">
        <v>-0.9</v>
      </c>
      <c r="D28">
        <v>13</v>
      </c>
      <c r="E28">
        <v>0.6</v>
      </c>
      <c r="F28">
        <v>0.65</v>
      </c>
      <c r="G28">
        <f t="shared" si="0"/>
        <v>0.625</v>
      </c>
      <c r="H28">
        <v>2.2</v>
      </c>
      <c r="J28" t="s">
        <v>59</v>
      </c>
    </row>
    <row r="29" spans="1:8" ht="15">
      <c r="A29">
        <v>1.25</v>
      </c>
      <c r="B29">
        <v>-1</v>
      </c>
      <c r="D29">
        <v>14</v>
      </c>
      <c r="E29">
        <v>0.65</v>
      </c>
      <c r="F29">
        <v>0.7</v>
      </c>
      <c r="G29">
        <f t="shared" si="0"/>
        <v>0.675</v>
      </c>
      <c r="H29">
        <v>2.7</v>
      </c>
    </row>
    <row r="30" spans="1:8" ht="15">
      <c r="A30">
        <v>1.35</v>
      </c>
      <c r="B30">
        <v>-0.8</v>
      </c>
      <c r="D30">
        <v>15</v>
      </c>
      <c r="E30">
        <v>0.7</v>
      </c>
      <c r="F30">
        <v>0.75</v>
      </c>
      <c r="G30">
        <f t="shared" si="0"/>
        <v>0.725</v>
      </c>
      <c r="H30">
        <v>3</v>
      </c>
    </row>
    <row r="31" spans="4:8" ht="15">
      <c r="D31">
        <v>16</v>
      </c>
      <c r="E31">
        <v>0.75</v>
      </c>
      <c r="F31">
        <v>0.8</v>
      </c>
      <c r="G31">
        <f t="shared" si="0"/>
        <v>0.775</v>
      </c>
      <c r="H31">
        <v>3</v>
      </c>
    </row>
    <row r="32" spans="4:8" ht="15">
      <c r="D32">
        <v>17</v>
      </c>
      <c r="E32">
        <v>0.8</v>
      </c>
      <c r="F32">
        <v>0.85</v>
      </c>
      <c r="G32">
        <f t="shared" si="0"/>
        <v>0.825</v>
      </c>
      <c r="H32">
        <v>3</v>
      </c>
    </row>
    <row r="33" spans="4:8" ht="15">
      <c r="D33">
        <v>18</v>
      </c>
      <c r="E33">
        <v>0.85</v>
      </c>
      <c r="F33">
        <v>0.9</v>
      </c>
      <c r="G33">
        <f t="shared" si="0"/>
        <v>0.875</v>
      </c>
      <c r="H33">
        <v>3.3</v>
      </c>
    </row>
    <row r="34" spans="4:8" ht="15">
      <c r="D34">
        <v>19</v>
      </c>
      <c r="E34">
        <v>0.9</v>
      </c>
      <c r="F34">
        <v>0.95</v>
      </c>
      <c r="G34">
        <f t="shared" si="0"/>
        <v>0.925</v>
      </c>
      <c r="H34">
        <v>3.2</v>
      </c>
    </row>
    <row r="35" spans="4:8" ht="15">
      <c r="D35">
        <v>20</v>
      </c>
      <c r="E35">
        <v>0.95</v>
      </c>
      <c r="F35">
        <v>1</v>
      </c>
      <c r="G35">
        <f t="shared" si="0"/>
        <v>0.975</v>
      </c>
      <c r="H35">
        <v>2.2</v>
      </c>
    </row>
    <row r="36" spans="4:8" ht="15">
      <c r="D36">
        <v>21</v>
      </c>
      <c r="E36">
        <v>1</v>
      </c>
      <c r="F36">
        <v>1.05</v>
      </c>
      <c r="G36">
        <f t="shared" si="0"/>
        <v>1.025</v>
      </c>
      <c r="H36">
        <v>2.7</v>
      </c>
    </row>
    <row r="37" spans="4:8" ht="15">
      <c r="D37">
        <v>22</v>
      </c>
      <c r="E37">
        <v>1.05</v>
      </c>
      <c r="F37">
        <v>1.1</v>
      </c>
      <c r="G37">
        <f t="shared" si="0"/>
        <v>1.0750000000000002</v>
      </c>
      <c r="H37">
        <v>3.2</v>
      </c>
    </row>
    <row r="38" spans="4:8" ht="15">
      <c r="D38">
        <v>23</v>
      </c>
      <c r="E38">
        <v>1.1</v>
      </c>
      <c r="F38">
        <v>1.15</v>
      </c>
      <c r="G38">
        <f t="shared" si="0"/>
        <v>1.125</v>
      </c>
      <c r="H38">
        <v>3.4</v>
      </c>
    </row>
    <row r="39" spans="4:8" ht="15">
      <c r="D39">
        <v>24</v>
      </c>
      <c r="E39">
        <v>1.15</v>
      </c>
      <c r="F39">
        <v>1.2</v>
      </c>
      <c r="G39">
        <f t="shared" si="0"/>
        <v>1.1749999999999998</v>
      </c>
      <c r="H39">
        <v>4</v>
      </c>
    </row>
    <row r="40" spans="4:8" ht="15">
      <c r="D40">
        <v>25</v>
      </c>
      <c r="E40">
        <v>1.2</v>
      </c>
      <c r="F40">
        <v>1.25</v>
      </c>
      <c r="G40">
        <f t="shared" si="0"/>
        <v>1.225</v>
      </c>
      <c r="H40">
        <v>5.1</v>
      </c>
    </row>
    <row r="41" spans="4:8" ht="15">
      <c r="D41">
        <v>26</v>
      </c>
      <c r="E41">
        <v>1.25</v>
      </c>
      <c r="F41">
        <v>1.3</v>
      </c>
      <c r="G41">
        <f t="shared" si="0"/>
        <v>1.275</v>
      </c>
      <c r="H41">
        <v>5.4</v>
      </c>
    </row>
    <row r="42" spans="4:8" ht="15">
      <c r="D42">
        <v>27</v>
      </c>
      <c r="E42">
        <v>1.3</v>
      </c>
      <c r="F42">
        <v>1.35</v>
      </c>
      <c r="G42">
        <f t="shared" si="0"/>
        <v>1.3250000000000002</v>
      </c>
      <c r="H42">
        <v>5.6</v>
      </c>
    </row>
    <row r="43" spans="4:8" ht="15">
      <c r="D43">
        <v>28</v>
      </c>
      <c r="E43">
        <v>1.35</v>
      </c>
      <c r="F43">
        <v>1.4</v>
      </c>
      <c r="G43">
        <f t="shared" si="0"/>
        <v>1.375</v>
      </c>
      <c r="H43">
        <v>5</v>
      </c>
    </row>
    <row r="47" spans="1:10" ht="15">
      <c r="A47" s="5"/>
      <c r="B47" s="5"/>
      <c r="C47" s="5"/>
      <c r="D47" s="5"/>
      <c r="E47" s="5"/>
      <c r="F47" s="5"/>
      <c r="G47" s="5"/>
      <c r="H47" s="5"/>
      <c r="I47" s="5"/>
      <c r="J47" s="5"/>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32"/>
  <sheetViews>
    <sheetView zoomScalePageLayoutView="0" workbookViewId="0" topLeftCell="A2">
      <selection activeCell="G16" sqref="G16:G32"/>
    </sheetView>
  </sheetViews>
  <sheetFormatPr defaultColWidth="8.8515625" defaultRowHeight="15"/>
  <cols>
    <col min="1" max="1" width="16.421875" style="0" customWidth="1"/>
    <col min="2" max="2" width="11.421875" style="0" customWidth="1"/>
    <col min="16" max="17" width="9.421875" style="0" bestFit="1" customWidth="1"/>
    <col min="22" max="22" width="9.140625" style="0" customWidth="1"/>
    <col min="25" max="25" width="8.421875" style="0" customWidth="1"/>
  </cols>
  <sheetData>
    <row r="1" spans="1:2" ht="15">
      <c r="A1" t="s">
        <v>90</v>
      </c>
      <c r="B1" s="2" t="s">
        <v>111</v>
      </c>
    </row>
    <row r="2" spans="1:2" ht="15">
      <c r="A2" t="s">
        <v>91</v>
      </c>
      <c r="B2" t="s">
        <v>92</v>
      </c>
    </row>
    <row r="3" spans="1:2" ht="15">
      <c r="A3" t="s">
        <v>93</v>
      </c>
      <c r="B3" t="s">
        <v>112</v>
      </c>
    </row>
    <row r="4" spans="1:2" ht="15">
      <c r="A4" t="s">
        <v>94</v>
      </c>
      <c r="B4">
        <v>0.04</v>
      </c>
    </row>
    <row r="5" spans="1:2" ht="15">
      <c r="A5" t="s">
        <v>95</v>
      </c>
      <c r="B5">
        <v>0.08</v>
      </c>
    </row>
    <row r="6" spans="1:2" ht="15">
      <c r="A6" t="s">
        <v>96</v>
      </c>
      <c r="B6">
        <v>0.86</v>
      </c>
    </row>
    <row r="7" spans="1:2" ht="15">
      <c r="A7" t="s">
        <v>97</v>
      </c>
      <c r="B7" s="3" t="s">
        <v>114</v>
      </c>
    </row>
    <row r="8" spans="1:2" ht="15">
      <c r="A8" t="s">
        <v>98</v>
      </c>
      <c r="B8" t="s">
        <v>81</v>
      </c>
    </row>
    <row r="9" spans="1:2" ht="15">
      <c r="A9" t="s">
        <v>99</v>
      </c>
      <c r="B9" t="s">
        <v>143</v>
      </c>
    </row>
    <row r="10" spans="1:3" ht="15">
      <c r="A10" t="s">
        <v>100</v>
      </c>
      <c r="B10" t="s">
        <v>116</v>
      </c>
      <c r="C10" t="s">
        <v>117</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25" ht="15">
      <c r="E16">
        <v>0</v>
      </c>
      <c r="F16">
        <f>E17</f>
        <v>0.05</v>
      </c>
      <c r="G16">
        <f>0.5*(E16+F16)</f>
        <v>0.025</v>
      </c>
      <c r="H16">
        <v>9.3</v>
      </c>
      <c r="L16">
        <v>0</v>
      </c>
      <c r="M16">
        <v>0.1</v>
      </c>
      <c r="N16">
        <v>0.05</v>
      </c>
      <c r="O16">
        <v>109</v>
      </c>
      <c r="P16" s="4">
        <v>0.027587053075871885</v>
      </c>
      <c r="Q16" s="4">
        <v>0.09571222181127768</v>
      </c>
      <c r="T16">
        <v>0</v>
      </c>
      <c r="U16">
        <v>0.1</v>
      </c>
      <c r="V16">
        <f>0.5*(T16+U16)</f>
        <v>0.05</v>
      </c>
      <c r="W16">
        <v>459</v>
      </c>
      <c r="X16">
        <v>1.509999999999998</v>
      </c>
      <c r="Y16" s="7">
        <f>1000*X16/W16</f>
        <v>3.2897603485838736</v>
      </c>
    </row>
    <row r="17" spans="5:25" ht="15">
      <c r="E17">
        <v>0.05</v>
      </c>
      <c r="F17">
        <f aca="true" t="shared" si="0" ref="F17:F31">E18</f>
        <v>0.1</v>
      </c>
      <c r="G17">
        <f aca="true" t="shared" si="1" ref="G17:G32">0.5*(E17+F17)</f>
        <v>0.07500000000000001</v>
      </c>
      <c r="H17">
        <v>4.9</v>
      </c>
      <c r="L17">
        <v>0.1</v>
      </c>
      <c r="M17">
        <v>0.2</v>
      </c>
      <c r="N17">
        <v>0.15000000000000002</v>
      </c>
      <c r="O17">
        <v>185</v>
      </c>
      <c r="P17" s="4">
        <v>0.027863988743815002</v>
      </c>
      <c r="Q17" s="4">
        <v>0.05227195123995905</v>
      </c>
      <c r="T17">
        <v>0.1</v>
      </c>
      <c r="U17">
        <v>0.2</v>
      </c>
      <c r="V17">
        <f aca="true" t="shared" si="2" ref="V17:V22">0.5*(T17+U17)</f>
        <v>0.15000000000000002</v>
      </c>
      <c r="W17">
        <v>508</v>
      </c>
      <c r="X17">
        <v>0.9200000000000017</v>
      </c>
      <c r="Y17" s="7">
        <f aca="true" t="shared" si="3" ref="Y17:Y22">1000*X17/W17</f>
        <v>1.8110236220472475</v>
      </c>
    </row>
    <row r="18" spans="5:25" ht="15">
      <c r="E18">
        <v>0.1</v>
      </c>
      <c r="F18">
        <f t="shared" si="0"/>
        <v>0.15</v>
      </c>
      <c r="G18">
        <f t="shared" si="1"/>
        <v>0.125</v>
      </c>
      <c r="H18">
        <v>5.6</v>
      </c>
      <c r="L18">
        <v>0.2</v>
      </c>
      <c r="M18">
        <v>0.36</v>
      </c>
      <c r="N18">
        <v>0.28</v>
      </c>
      <c r="O18">
        <v>126</v>
      </c>
      <c r="P18" s="4">
        <v>0.04091141204449027</v>
      </c>
      <c r="Q18" s="4">
        <v>0.08041391765205338</v>
      </c>
      <c r="T18">
        <v>0.2</v>
      </c>
      <c r="U18">
        <v>0.36</v>
      </c>
      <c r="V18">
        <f t="shared" si="2"/>
        <v>0.28</v>
      </c>
      <c r="W18">
        <v>638</v>
      </c>
      <c r="X18">
        <v>0.8999999999999986</v>
      </c>
      <c r="Y18" s="7">
        <f t="shared" si="3"/>
        <v>1.4106583072100292</v>
      </c>
    </row>
    <row r="19" spans="5:25" ht="15">
      <c r="E19">
        <v>0.15</v>
      </c>
      <c r="F19">
        <f t="shared" si="0"/>
        <v>0.2</v>
      </c>
      <c r="G19">
        <f t="shared" si="1"/>
        <v>0.175</v>
      </c>
      <c r="H19">
        <v>5.5</v>
      </c>
      <c r="L19">
        <v>0.36</v>
      </c>
      <c r="M19">
        <v>0.51</v>
      </c>
      <c r="N19">
        <v>0.435</v>
      </c>
      <c r="O19">
        <v>122</v>
      </c>
      <c r="P19" s="4">
        <v>0.0492948981191809</v>
      </c>
      <c r="Q19" s="4">
        <v>0.0760083112395445</v>
      </c>
      <c r="T19">
        <v>0.36</v>
      </c>
      <c r="U19">
        <v>0.51</v>
      </c>
      <c r="V19">
        <f t="shared" si="2"/>
        <v>0.435</v>
      </c>
      <c r="W19">
        <v>699</v>
      </c>
      <c r="X19">
        <v>0.6999999999999957</v>
      </c>
      <c r="Y19" s="7">
        <f t="shared" si="3"/>
        <v>1.0014306151645145</v>
      </c>
    </row>
    <row r="20" spans="5:25" ht="15">
      <c r="E20">
        <v>0.2</v>
      </c>
      <c r="F20">
        <f t="shared" si="0"/>
        <v>0.25</v>
      </c>
      <c r="G20">
        <f t="shared" si="1"/>
        <v>0.225</v>
      </c>
      <c r="H20">
        <v>5.6</v>
      </c>
      <c r="L20">
        <v>0.51</v>
      </c>
      <c r="M20">
        <v>0.66</v>
      </c>
      <c r="N20">
        <v>0.585</v>
      </c>
      <c r="O20">
        <v>121</v>
      </c>
      <c r="P20" s="4">
        <v>0.13845639034891544</v>
      </c>
      <c r="Q20" s="4">
        <v>0.05276936587250262</v>
      </c>
      <c r="T20">
        <v>0.51</v>
      </c>
      <c r="U20">
        <v>0.66</v>
      </c>
      <c r="V20">
        <f t="shared" si="2"/>
        <v>0.585</v>
      </c>
      <c r="W20">
        <v>583</v>
      </c>
      <c r="X20">
        <v>1.1900000000000048</v>
      </c>
      <c r="Y20" s="7">
        <f t="shared" si="3"/>
        <v>2.0411663807890306</v>
      </c>
    </row>
    <row r="21" spans="5:25" ht="15">
      <c r="E21">
        <v>0.25</v>
      </c>
      <c r="F21">
        <f t="shared" si="0"/>
        <v>0.3</v>
      </c>
      <c r="G21">
        <f t="shared" si="1"/>
        <v>0.275</v>
      </c>
      <c r="H21">
        <v>5.6</v>
      </c>
      <c r="L21">
        <v>0.66</v>
      </c>
      <c r="M21">
        <v>0.76</v>
      </c>
      <c r="N21">
        <v>0.71</v>
      </c>
      <c r="O21">
        <v>167</v>
      </c>
      <c r="P21" s="4">
        <v>0.4012748079573355</v>
      </c>
      <c r="Q21" s="4">
        <v>0.0746720133856589</v>
      </c>
      <c r="T21">
        <v>0.66</v>
      </c>
      <c r="U21">
        <v>0.76</v>
      </c>
      <c r="V21">
        <f t="shared" si="2"/>
        <v>0.71</v>
      </c>
      <c r="W21">
        <v>441</v>
      </c>
      <c r="X21">
        <v>1.5499999999999972</v>
      </c>
      <c r="Y21" s="7">
        <f t="shared" si="3"/>
        <v>3.5147392290249373</v>
      </c>
    </row>
    <row r="22" spans="5:25" ht="15">
      <c r="E22">
        <v>0.3</v>
      </c>
      <c r="F22">
        <f t="shared" si="0"/>
        <v>0.36</v>
      </c>
      <c r="G22">
        <f t="shared" si="1"/>
        <v>0.32999999999999996</v>
      </c>
      <c r="H22">
        <v>6.1</v>
      </c>
      <c r="L22">
        <v>0.76</v>
      </c>
      <c r="M22">
        <v>0.86</v>
      </c>
      <c r="N22">
        <v>0.81</v>
      </c>
      <c r="O22">
        <v>114</v>
      </c>
      <c r="P22" s="4">
        <v>1.0211703769526057</v>
      </c>
      <c r="Q22" s="4">
        <v>0.06902133977205294</v>
      </c>
      <c r="T22">
        <v>0.76</v>
      </c>
      <c r="U22">
        <v>0.86</v>
      </c>
      <c r="V22">
        <f t="shared" si="2"/>
        <v>0.81</v>
      </c>
      <c r="W22">
        <v>451</v>
      </c>
      <c r="X22">
        <v>1.2700000000000031</v>
      </c>
      <c r="Y22" s="7">
        <f t="shared" si="3"/>
        <v>2.8159645232816035</v>
      </c>
    </row>
    <row r="23" spans="5:8" ht="15">
      <c r="E23">
        <v>0.36</v>
      </c>
      <c r="F23">
        <f t="shared" si="0"/>
        <v>0.41</v>
      </c>
      <c r="G23">
        <f t="shared" si="1"/>
        <v>0.385</v>
      </c>
      <c r="H23">
        <v>5.3</v>
      </c>
    </row>
    <row r="24" spans="5:8" ht="15">
      <c r="E24">
        <v>0.41</v>
      </c>
      <c r="F24">
        <f t="shared" si="0"/>
        <v>0.46</v>
      </c>
      <c r="G24">
        <f t="shared" si="1"/>
        <v>0.435</v>
      </c>
      <c r="H24">
        <v>5.7</v>
      </c>
    </row>
    <row r="25" spans="5:8" ht="15">
      <c r="E25">
        <v>0.46</v>
      </c>
      <c r="F25">
        <f t="shared" si="0"/>
        <v>0.51</v>
      </c>
      <c r="G25">
        <f t="shared" si="1"/>
        <v>0.485</v>
      </c>
      <c r="H25">
        <v>5.6</v>
      </c>
    </row>
    <row r="26" spans="5:8" ht="15">
      <c r="E26">
        <v>0.51</v>
      </c>
      <c r="F26">
        <f t="shared" si="0"/>
        <v>0.56</v>
      </c>
      <c r="G26">
        <f t="shared" si="1"/>
        <v>0.535</v>
      </c>
      <c r="H26">
        <v>5.8</v>
      </c>
    </row>
    <row r="27" spans="5:8" ht="15">
      <c r="E27">
        <v>0.56</v>
      </c>
      <c r="F27">
        <f t="shared" si="0"/>
        <v>0.61</v>
      </c>
      <c r="G27">
        <f t="shared" si="1"/>
        <v>0.585</v>
      </c>
      <c r="H27">
        <v>5.5</v>
      </c>
    </row>
    <row r="28" spans="5:8" ht="15">
      <c r="E28">
        <v>0.61</v>
      </c>
      <c r="F28">
        <f t="shared" si="0"/>
        <v>0.66</v>
      </c>
      <c r="G28">
        <f t="shared" si="1"/>
        <v>0.635</v>
      </c>
      <c r="H28">
        <v>5</v>
      </c>
    </row>
    <row r="29" spans="5:8" ht="15">
      <c r="E29">
        <v>0.66</v>
      </c>
      <c r="F29">
        <f t="shared" si="0"/>
        <v>0.71</v>
      </c>
      <c r="G29">
        <f t="shared" si="1"/>
        <v>0.685</v>
      </c>
      <c r="H29">
        <v>4.4</v>
      </c>
    </row>
    <row r="30" spans="5:8" ht="15">
      <c r="E30">
        <v>0.71</v>
      </c>
      <c r="F30">
        <f t="shared" si="0"/>
        <v>0.76</v>
      </c>
      <c r="G30">
        <f t="shared" si="1"/>
        <v>0.735</v>
      </c>
      <c r="H30">
        <v>5</v>
      </c>
    </row>
    <row r="31" spans="5:8" ht="15">
      <c r="E31">
        <v>0.76</v>
      </c>
      <c r="F31">
        <f t="shared" si="0"/>
        <v>0.81</v>
      </c>
      <c r="G31">
        <f t="shared" si="1"/>
        <v>0.785</v>
      </c>
      <c r="H31">
        <v>5.3</v>
      </c>
    </row>
    <row r="32" spans="5:8" ht="15">
      <c r="E32">
        <v>0.81</v>
      </c>
      <c r="F32">
        <v>0.86</v>
      </c>
      <c r="G32">
        <f t="shared" si="1"/>
        <v>0.835</v>
      </c>
      <c r="H32">
        <v>7.3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Z72"/>
  <sheetViews>
    <sheetView zoomScalePageLayoutView="0" workbookViewId="0" topLeftCell="A1">
      <selection activeCell="D3" sqref="D3"/>
    </sheetView>
  </sheetViews>
  <sheetFormatPr defaultColWidth="8.8515625" defaultRowHeight="15"/>
  <cols>
    <col min="1" max="1" width="16.8515625" style="0" customWidth="1"/>
    <col min="16" max="17" width="9.421875" style="0" bestFit="1" customWidth="1"/>
  </cols>
  <sheetData>
    <row r="1" spans="1:2" ht="15">
      <c r="A1" t="s">
        <v>90</v>
      </c>
      <c r="B1" s="2" t="s">
        <v>118</v>
      </c>
    </row>
    <row r="2" spans="1:2" ht="15">
      <c r="A2" t="s">
        <v>91</v>
      </c>
      <c r="B2" t="s">
        <v>92</v>
      </c>
    </row>
    <row r="3" spans="1:2" ht="15">
      <c r="A3" t="s">
        <v>93</v>
      </c>
      <c r="B3" t="s">
        <v>88</v>
      </c>
    </row>
    <row r="4" spans="1:2" ht="15">
      <c r="A4" t="s">
        <v>94</v>
      </c>
      <c r="B4">
        <v>0.35</v>
      </c>
    </row>
    <row r="5" spans="1:2" ht="15">
      <c r="A5" t="s">
        <v>95</v>
      </c>
      <c r="B5">
        <v>0.15</v>
      </c>
    </row>
    <row r="6" spans="1:2" ht="15">
      <c r="A6" t="s">
        <v>96</v>
      </c>
      <c r="B6">
        <v>2.55</v>
      </c>
    </row>
    <row r="7" spans="1:2" ht="15">
      <c r="A7" t="s">
        <v>97</v>
      </c>
      <c r="B7" t="s">
        <v>89</v>
      </c>
    </row>
    <row r="8" spans="1:2" ht="15">
      <c r="A8" t="s">
        <v>98</v>
      </c>
      <c r="B8" t="s">
        <v>63</v>
      </c>
    </row>
    <row r="9" spans="1:2" ht="15">
      <c r="A9" t="s">
        <v>99</v>
      </c>
      <c r="B9" t="s">
        <v>120</v>
      </c>
    </row>
    <row r="10" spans="1:2" ht="15">
      <c r="A10" t="s">
        <v>100</v>
      </c>
      <c r="B10" t="s">
        <v>121</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17" ht="15">
      <c r="E16">
        <v>0</v>
      </c>
      <c r="F16">
        <v>0.05</v>
      </c>
      <c r="G16">
        <f>0.5*(E16+F16)</f>
        <v>0.025</v>
      </c>
      <c r="H16">
        <v>0</v>
      </c>
      <c r="I16" t="s">
        <v>147</v>
      </c>
      <c r="L16">
        <v>2.3</v>
      </c>
      <c r="M16">
        <v>2.3499999999999996</v>
      </c>
      <c r="N16">
        <v>2.3249999999999997</v>
      </c>
      <c r="O16">
        <v>247</v>
      </c>
      <c r="P16" s="7">
        <v>1.1791430864158958</v>
      </c>
      <c r="Q16" s="7">
        <v>0.01959100087023509</v>
      </c>
    </row>
    <row r="17" spans="5:17" ht="15">
      <c r="E17">
        <f>F16</f>
        <v>0.05</v>
      </c>
      <c r="F17">
        <f>E17+0.05</f>
        <v>0.1</v>
      </c>
      <c r="G17">
        <f aca="true" t="shared" si="0" ref="G17:G66">0.5*(E17+F17)</f>
        <v>0.07500000000000001</v>
      </c>
      <c r="H17">
        <v>0</v>
      </c>
      <c r="I17" t="s">
        <v>147</v>
      </c>
      <c r="L17">
        <v>2.3499999999999996</v>
      </c>
      <c r="M17">
        <v>2.3999999999999995</v>
      </c>
      <c r="N17">
        <v>2.3749999999999996</v>
      </c>
      <c r="O17">
        <v>164</v>
      </c>
      <c r="P17" s="7">
        <v>3.42084264247619</v>
      </c>
      <c r="Q17" s="7">
        <v>0.19814505745777858</v>
      </c>
    </row>
    <row r="18" spans="5:9" ht="15">
      <c r="E18">
        <f aca="true" t="shared" si="1" ref="E18:E66">F17</f>
        <v>0.1</v>
      </c>
      <c r="F18">
        <f aca="true" t="shared" si="2" ref="F18:F66">E18+0.05</f>
        <v>0.15000000000000002</v>
      </c>
      <c r="G18">
        <f t="shared" si="0"/>
        <v>0.125</v>
      </c>
      <c r="H18">
        <v>0</v>
      </c>
      <c r="I18" t="s">
        <v>147</v>
      </c>
    </row>
    <row r="19" spans="5:9" ht="15">
      <c r="E19">
        <f t="shared" si="1"/>
        <v>0.15000000000000002</v>
      </c>
      <c r="F19">
        <f t="shared" si="2"/>
        <v>0.2</v>
      </c>
      <c r="G19">
        <f t="shared" si="0"/>
        <v>0.17500000000000002</v>
      </c>
      <c r="H19">
        <v>0.1</v>
      </c>
      <c r="I19" t="s">
        <v>147</v>
      </c>
    </row>
    <row r="20" spans="5:9" ht="15">
      <c r="E20">
        <f t="shared" si="1"/>
        <v>0.2</v>
      </c>
      <c r="F20">
        <f t="shared" si="2"/>
        <v>0.25</v>
      </c>
      <c r="G20">
        <f t="shared" si="0"/>
        <v>0.225</v>
      </c>
      <c r="H20">
        <v>0.1</v>
      </c>
      <c r="I20" t="s">
        <v>147</v>
      </c>
    </row>
    <row r="21" spans="5:9" ht="15">
      <c r="E21">
        <f t="shared" si="1"/>
        <v>0.25</v>
      </c>
      <c r="F21">
        <f t="shared" si="2"/>
        <v>0.3</v>
      </c>
      <c r="G21">
        <f t="shared" si="0"/>
        <v>0.275</v>
      </c>
      <c r="H21">
        <v>0.2</v>
      </c>
      <c r="I21" t="s">
        <v>147</v>
      </c>
    </row>
    <row r="22" spans="5:9" ht="15">
      <c r="E22">
        <f t="shared" si="1"/>
        <v>0.3</v>
      </c>
      <c r="F22">
        <f t="shared" si="2"/>
        <v>0.35</v>
      </c>
      <c r="G22">
        <f t="shared" si="0"/>
        <v>0.32499999999999996</v>
      </c>
      <c r="H22">
        <v>0.3</v>
      </c>
      <c r="I22" t="s">
        <v>147</v>
      </c>
    </row>
    <row r="23" spans="5:9" ht="15">
      <c r="E23">
        <f t="shared" si="1"/>
        <v>0.35</v>
      </c>
      <c r="F23">
        <f t="shared" si="2"/>
        <v>0.39999999999999997</v>
      </c>
      <c r="G23">
        <f t="shared" si="0"/>
        <v>0.375</v>
      </c>
      <c r="H23">
        <v>0.6</v>
      </c>
      <c r="I23" t="s">
        <v>147</v>
      </c>
    </row>
    <row r="24" spans="5:9" ht="15">
      <c r="E24">
        <f t="shared" si="1"/>
        <v>0.39999999999999997</v>
      </c>
      <c r="F24">
        <f t="shared" si="2"/>
        <v>0.44999999999999996</v>
      </c>
      <c r="G24">
        <f t="shared" si="0"/>
        <v>0.42499999999999993</v>
      </c>
      <c r="H24">
        <v>0.7</v>
      </c>
      <c r="I24" t="s">
        <v>147</v>
      </c>
    </row>
    <row r="25" spans="5:10" ht="15">
      <c r="E25">
        <f t="shared" si="1"/>
        <v>0.44999999999999996</v>
      </c>
      <c r="F25">
        <f t="shared" si="2"/>
        <v>0.49999999999999994</v>
      </c>
      <c r="G25">
        <f t="shared" si="0"/>
        <v>0.475</v>
      </c>
      <c r="H25">
        <v>0.7</v>
      </c>
      <c r="I25" t="s">
        <v>147</v>
      </c>
      <c r="J25" t="s">
        <v>146</v>
      </c>
    </row>
    <row r="26" spans="5:9" ht="15">
      <c r="E26">
        <f t="shared" si="1"/>
        <v>0.49999999999999994</v>
      </c>
      <c r="F26">
        <f t="shared" si="2"/>
        <v>0.5499999999999999</v>
      </c>
      <c r="G26">
        <f t="shared" si="0"/>
        <v>0.5249999999999999</v>
      </c>
      <c r="H26">
        <v>0.8</v>
      </c>
      <c r="I26" t="s">
        <v>147</v>
      </c>
    </row>
    <row r="27" spans="5:9" ht="15">
      <c r="E27">
        <f t="shared" si="1"/>
        <v>0.5499999999999999</v>
      </c>
      <c r="F27">
        <f t="shared" si="2"/>
        <v>0.6</v>
      </c>
      <c r="G27">
        <f t="shared" si="0"/>
        <v>0.575</v>
      </c>
      <c r="H27">
        <v>0.7</v>
      </c>
      <c r="I27" t="s">
        <v>147</v>
      </c>
    </row>
    <row r="28" spans="5:9" ht="15">
      <c r="E28">
        <f t="shared" si="1"/>
        <v>0.6</v>
      </c>
      <c r="F28">
        <f t="shared" si="2"/>
        <v>0.65</v>
      </c>
      <c r="G28">
        <f t="shared" si="0"/>
        <v>0.625</v>
      </c>
      <c r="H28">
        <v>0.7</v>
      </c>
      <c r="I28" t="s">
        <v>147</v>
      </c>
    </row>
    <row r="29" spans="5:9" ht="15">
      <c r="E29">
        <f t="shared" si="1"/>
        <v>0.65</v>
      </c>
      <c r="F29">
        <f t="shared" si="2"/>
        <v>0.7000000000000001</v>
      </c>
      <c r="G29">
        <f t="shared" si="0"/>
        <v>0.675</v>
      </c>
      <c r="H29">
        <v>0.8</v>
      </c>
      <c r="I29" t="s">
        <v>147</v>
      </c>
    </row>
    <row r="30" spans="5:9" ht="15">
      <c r="E30">
        <f t="shared" si="1"/>
        <v>0.7000000000000001</v>
      </c>
      <c r="F30">
        <f t="shared" si="2"/>
        <v>0.7500000000000001</v>
      </c>
      <c r="G30">
        <f t="shared" si="0"/>
        <v>0.7250000000000001</v>
      </c>
      <c r="H30">
        <v>1.2</v>
      </c>
      <c r="I30" t="s">
        <v>147</v>
      </c>
    </row>
    <row r="31" spans="5:9" ht="15">
      <c r="E31">
        <f t="shared" si="1"/>
        <v>0.7500000000000001</v>
      </c>
      <c r="F31">
        <f t="shared" si="2"/>
        <v>0.8000000000000002</v>
      </c>
      <c r="G31">
        <f t="shared" si="0"/>
        <v>0.7750000000000001</v>
      </c>
      <c r="H31">
        <v>1.3</v>
      </c>
      <c r="I31" t="s">
        <v>147</v>
      </c>
    </row>
    <row r="32" spans="5:9" ht="15">
      <c r="E32">
        <f t="shared" si="1"/>
        <v>0.8000000000000002</v>
      </c>
      <c r="F32">
        <f t="shared" si="2"/>
        <v>0.8500000000000002</v>
      </c>
      <c r="G32">
        <f t="shared" si="0"/>
        <v>0.8250000000000002</v>
      </c>
      <c r="H32">
        <v>1.5</v>
      </c>
      <c r="I32" t="s">
        <v>147</v>
      </c>
    </row>
    <row r="33" spans="5:9" ht="15">
      <c r="E33">
        <f t="shared" si="1"/>
        <v>0.8500000000000002</v>
      </c>
      <c r="F33">
        <f t="shared" si="2"/>
        <v>0.9000000000000002</v>
      </c>
      <c r="G33">
        <f t="shared" si="0"/>
        <v>0.8750000000000002</v>
      </c>
      <c r="H33">
        <v>1.5</v>
      </c>
      <c r="I33" t="s">
        <v>147</v>
      </c>
    </row>
    <row r="34" spans="5:9" ht="15">
      <c r="E34">
        <f t="shared" si="1"/>
        <v>0.9000000000000002</v>
      </c>
      <c r="F34">
        <f t="shared" si="2"/>
        <v>0.9500000000000003</v>
      </c>
      <c r="G34">
        <f t="shared" si="0"/>
        <v>0.9250000000000003</v>
      </c>
      <c r="H34">
        <v>1.7</v>
      </c>
      <c r="I34" t="s">
        <v>147</v>
      </c>
    </row>
    <row r="35" spans="5:9" ht="15">
      <c r="E35">
        <f t="shared" si="1"/>
        <v>0.9500000000000003</v>
      </c>
      <c r="F35">
        <f t="shared" si="2"/>
        <v>1.0000000000000002</v>
      </c>
      <c r="G35">
        <f t="shared" si="0"/>
        <v>0.9750000000000003</v>
      </c>
      <c r="H35">
        <v>2</v>
      </c>
      <c r="I35" t="s">
        <v>147</v>
      </c>
    </row>
    <row r="36" spans="5:9" ht="15">
      <c r="E36">
        <f t="shared" si="1"/>
        <v>1.0000000000000002</v>
      </c>
      <c r="F36">
        <f t="shared" si="2"/>
        <v>1.0500000000000003</v>
      </c>
      <c r="G36">
        <f t="shared" si="0"/>
        <v>1.0250000000000004</v>
      </c>
      <c r="H36">
        <v>2.3</v>
      </c>
      <c r="I36" t="s">
        <v>147</v>
      </c>
    </row>
    <row r="37" spans="5:10" ht="15">
      <c r="E37">
        <f t="shared" si="1"/>
        <v>1.0500000000000003</v>
      </c>
      <c r="F37">
        <f t="shared" si="2"/>
        <v>1.1000000000000003</v>
      </c>
      <c r="G37">
        <f t="shared" si="0"/>
        <v>1.0750000000000002</v>
      </c>
      <c r="H37">
        <v>2</v>
      </c>
      <c r="I37" t="s">
        <v>147</v>
      </c>
      <c r="J37" t="s">
        <v>146</v>
      </c>
    </row>
    <row r="38" spans="5:9" ht="15">
      <c r="E38">
        <f t="shared" si="1"/>
        <v>1.1000000000000003</v>
      </c>
      <c r="F38">
        <f t="shared" si="2"/>
        <v>1.1500000000000004</v>
      </c>
      <c r="G38">
        <f t="shared" si="0"/>
        <v>1.1250000000000004</v>
      </c>
      <c r="H38">
        <v>1.8</v>
      </c>
      <c r="I38" t="s">
        <v>147</v>
      </c>
    </row>
    <row r="39" spans="5:9" ht="15">
      <c r="E39">
        <f t="shared" si="1"/>
        <v>1.1500000000000004</v>
      </c>
      <c r="F39">
        <f t="shared" si="2"/>
        <v>1.2000000000000004</v>
      </c>
      <c r="G39">
        <f t="shared" si="0"/>
        <v>1.1750000000000003</v>
      </c>
      <c r="H39">
        <v>1.9</v>
      </c>
      <c r="I39" t="s">
        <v>147</v>
      </c>
    </row>
    <row r="40" spans="5:9" ht="15">
      <c r="E40">
        <f t="shared" si="1"/>
        <v>1.2000000000000004</v>
      </c>
      <c r="F40">
        <f t="shared" si="2"/>
        <v>1.2500000000000004</v>
      </c>
      <c r="G40">
        <f t="shared" si="0"/>
        <v>1.2250000000000005</v>
      </c>
      <c r="H40">
        <v>1.9</v>
      </c>
      <c r="I40" t="s">
        <v>147</v>
      </c>
    </row>
    <row r="41" spans="5:9" ht="15">
      <c r="E41">
        <f t="shared" si="1"/>
        <v>1.2500000000000004</v>
      </c>
      <c r="F41">
        <f t="shared" si="2"/>
        <v>1.3000000000000005</v>
      </c>
      <c r="G41">
        <f t="shared" si="0"/>
        <v>1.2750000000000004</v>
      </c>
      <c r="H41">
        <v>2</v>
      </c>
      <c r="I41" t="s">
        <v>147</v>
      </c>
    </row>
    <row r="42" spans="5:9" ht="15">
      <c r="E42">
        <f t="shared" si="1"/>
        <v>1.3000000000000005</v>
      </c>
      <c r="F42">
        <f t="shared" si="2"/>
        <v>1.3500000000000005</v>
      </c>
      <c r="G42">
        <f t="shared" si="0"/>
        <v>1.3250000000000006</v>
      </c>
      <c r="H42">
        <v>2.2</v>
      </c>
      <c r="I42" t="s">
        <v>147</v>
      </c>
    </row>
    <row r="43" spans="5:9" ht="15">
      <c r="E43">
        <f t="shared" si="1"/>
        <v>1.3500000000000005</v>
      </c>
      <c r="F43">
        <f t="shared" si="2"/>
        <v>1.4000000000000006</v>
      </c>
      <c r="G43">
        <f t="shared" si="0"/>
        <v>1.3750000000000004</v>
      </c>
      <c r="H43">
        <v>2</v>
      </c>
      <c r="I43" t="s">
        <v>147</v>
      </c>
    </row>
    <row r="44" spans="5:9" ht="15">
      <c r="E44">
        <f t="shared" si="1"/>
        <v>1.4000000000000006</v>
      </c>
      <c r="F44">
        <f t="shared" si="2"/>
        <v>1.4500000000000006</v>
      </c>
      <c r="G44">
        <f t="shared" si="0"/>
        <v>1.4250000000000007</v>
      </c>
      <c r="H44">
        <v>2.2</v>
      </c>
      <c r="I44" t="s">
        <v>147</v>
      </c>
    </row>
    <row r="45" spans="5:9" ht="15">
      <c r="E45">
        <f t="shared" si="1"/>
        <v>1.4500000000000006</v>
      </c>
      <c r="F45">
        <f t="shared" si="2"/>
        <v>1.5000000000000007</v>
      </c>
      <c r="G45">
        <f t="shared" si="0"/>
        <v>1.4750000000000005</v>
      </c>
      <c r="H45">
        <v>2.2</v>
      </c>
      <c r="I45" t="s">
        <v>147</v>
      </c>
    </row>
    <row r="46" spans="5:9" ht="15">
      <c r="E46">
        <f t="shared" si="1"/>
        <v>1.5000000000000007</v>
      </c>
      <c r="F46">
        <f t="shared" si="2"/>
        <v>1.5500000000000007</v>
      </c>
      <c r="G46">
        <f t="shared" si="0"/>
        <v>1.5250000000000008</v>
      </c>
      <c r="H46">
        <v>2.6</v>
      </c>
      <c r="I46" t="s">
        <v>147</v>
      </c>
    </row>
    <row r="47" spans="5:9" ht="15">
      <c r="E47">
        <f t="shared" si="1"/>
        <v>1.5500000000000007</v>
      </c>
      <c r="F47">
        <f t="shared" si="2"/>
        <v>1.6000000000000008</v>
      </c>
      <c r="G47">
        <f t="shared" si="0"/>
        <v>1.5750000000000006</v>
      </c>
      <c r="H47">
        <v>2.4</v>
      </c>
      <c r="I47" t="s">
        <v>147</v>
      </c>
    </row>
    <row r="48" spans="5:10" ht="15">
      <c r="E48">
        <f t="shared" si="1"/>
        <v>1.6000000000000008</v>
      </c>
      <c r="F48">
        <f t="shared" si="2"/>
        <v>1.6500000000000008</v>
      </c>
      <c r="G48">
        <f t="shared" si="0"/>
        <v>1.6250000000000009</v>
      </c>
      <c r="H48">
        <v>2.6</v>
      </c>
      <c r="I48" t="s">
        <v>147</v>
      </c>
      <c r="J48" t="s">
        <v>146</v>
      </c>
    </row>
    <row r="49" spans="5:9" ht="15">
      <c r="E49">
        <f t="shared" si="1"/>
        <v>1.6500000000000008</v>
      </c>
      <c r="F49">
        <f t="shared" si="2"/>
        <v>1.7000000000000008</v>
      </c>
      <c r="G49">
        <f t="shared" si="0"/>
        <v>1.6750000000000007</v>
      </c>
      <c r="H49">
        <v>2.5</v>
      </c>
      <c r="I49" t="s">
        <v>147</v>
      </c>
    </row>
    <row r="50" spans="5:9" ht="15">
      <c r="E50">
        <f t="shared" si="1"/>
        <v>1.7000000000000008</v>
      </c>
      <c r="F50">
        <f t="shared" si="2"/>
        <v>1.7500000000000009</v>
      </c>
      <c r="G50">
        <f t="shared" si="0"/>
        <v>1.725000000000001</v>
      </c>
      <c r="H50">
        <v>2.9</v>
      </c>
      <c r="I50" t="s">
        <v>147</v>
      </c>
    </row>
    <row r="51" spans="5:9" ht="15">
      <c r="E51">
        <f t="shared" si="1"/>
        <v>1.7500000000000009</v>
      </c>
      <c r="F51">
        <f t="shared" si="2"/>
        <v>1.800000000000001</v>
      </c>
      <c r="G51">
        <f t="shared" si="0"/>
        <v>1.7750000000000008</v>
      </c>
      <c r="H51">
        <v>2.6</v>
      </c>
      <c r="I51" t="s">
        <v>147</v>
      </c>
    </row>
    <row r="52" spans="5:9" ht="15">
      <c r="E52">
        <f t="shared" si="1"/>
        <v>1.800000000000001</v>
      </c>
      <c r="F52">
        <f t="shared" si="2"/>
        <v>1.850000000000001</v>
      </c>
      <c r="G52">
        <f t="shared" si="0"/>
        <v>1.825000000000001</v>
      </c>
      <c r="H52">
        <v>2.4</v>
      </c>
      <c r="I52" t="s">
        <v>147</v>
      </c>
    </row>
    <row r="53" spans="5:9" ht="15">
      <c r="E53">
        <f t="shared" si="1"/>
        <v>1.850000000000001</v>
      </c>
      <c r="F53">
        <f t="shared" si="2"/>
        <v>1.900000000000001</v>
      </c>
      <c r="G53">
        <f t="shared" si="0"/>
        <v>1.8750000000000009</v>
      </c>
      <c r="H53">
        <v>2.5</v>
      </c>
      <c r="I53" t="s">
        <v>147</v>
      </c>
    </row>
    <row r="54" spans="5:9" ht="15">
      <c r="E54">
        <f t="shared" si="1"/>
        <v>1.900000000000001</v>
      </c>
      <c r="F54">
        <f t="shared" si="2"/>
        <v>1.950000000000001</v>
      </c>
      <c r="G54">
        <f t="shared" si="0"/>
        <v>1.9250000000000012</v>
      </c>
      <c r="H54">
        <v>2.1</v>
      </c>
      <c r="I54" t="s">
        <v>147</v>
      </c>
    </row>
    <row r="55" spans="5:9" ht="15">
      <c r="E55">
        <f t="shared" si="1"/>
        <v>1.950000000000001</v>
      </c>
      <c r="F55">
        <f t="shared" si="2"/>
        <v>2.000000000000001</v>
      </c>
      <c r="G55">
        <f t="shared" si="0"/>
        <v>1.975000000000001</v>
      </c>
      <c r="H55">
        <v>2.3</v>
      </c>
      <c r="I55" t="s">
        <v>147</v>
      </c>
    </row>
    <row r="56" spans="5:9" ht="15">
      <c r="E56">
        <f t="shared" si="1"/>
        <v>2.000000000000001</v>
      </c>
      <c r="F56">
        <f t="shared" si="2"/>
        <v>2.0500000000000007</v>
      </c>
      <c r="G56">
        <f t="shared" si="0"/>
        <v>2.025000000000001</v>
      </c>
      <c r="H56">
        <v>2.8</v>
      </c>
      <c r="I56" t="s">
        <v>147</v>
      </c>
    </row>
    <row r="57" spans="5:9" ht="15">
      <c r="E57">
        <f t="shared" si="1"/>
        <v>2.0500000000000007</v>
      </c>
      <c r="F57">
        <f t="shared" si="2"/>
        <v>2.1000000000000005</v>
      </c>
      <c r="G57">
        <f t="shared" si="0"/>
        <v>2.0750000000000006</v>
      </c>
      <c r="H57">
        <v>3</v>
      </c>
      <c r="I57" t="s">
        <v>147</v>
      </c>
    </row>
    <row r="58" spans="5:9" ht="15">
      <c r="E58">
        <f t="shared" si="1"/>
        <v>2.1000000000000005</v>
      </c>
      <c r="F58">
        <f t="shared" si="2"/>
        <v>2.1500000000000004</v>
      </c>
      <c r="G58">
        <f t="shared" si="0"/>
        <v>2.1250000000000004</v>
      </c>
      <c r="H58">
        <v>2.8</v>
      </c>
      <c r="I58" t="s">
        <v>147</v>
      </c>
    </row>
    <row r="59" spans="5:9" ht="15">
      <c r="E59">
        <f t="shared" si="1"/>
        <v>2.1500000000000004</v>
      </c>
      <c r="F59">
        <f t="shared" si="2"/>
        <v>2.2</v>
      </c>
      <c r="G59">
        <f t="shared" si="0"/>
        <v>2.1750000000000003</v>
      </c>
      <c r="H59">
        <v>2.6</v>
      </c>
      <c r="I59" t="s">
        <v>147</v>
      </c>
    </row>
    <row r="60" spans="5:9" ht="15">
      <c r="E60">
        <f t="shared" si="1"/>
        <v>2.2</v>
      </c>
      <c r="F60">
        <f t="shared" si="2"/>
        <v>2.25</v>
      </c>
      <c r="G60">
        <f t="shared" si="0"/>
        <v>2.225</v>
      </c>
      <c r="H60">
        <v>2.1</v>
      </c>
      <c r="I60" t="s">
        <v>147</v>
      </c>
    </row>
    <row r="61" spans="5:10" ht="15">
      <c r="E61">
        <f t="shared" si="1"/>
        <v>2.25</v>
      </c>
      <c r="F61">
        <f t="shared" si="2"/>
        <v>2.3</v>
      </c>
      <c r="G61">
        <f t="shared" si="0"/>
        <v>2.275</v>
      </c>
      <c r="H61">
        <v>1.8</v>
      </c>
      <c r="I61" t="s">
        <v>147</v>
      </c>
      <c r="J61" t="s">
        <v>145</v>
      </c>
    </row>
    <row r="62" spans="5:10" ht="15">
      <c r="E62">
        <f t="shared" si="1"/>
        <v>2.3</v>
      </c>
      <c r="F62">
        <f t="shared" si="2"/>
        <v>2.3499999999999996</v>
      </c>
      <c r="G62">
        <f t="shared" si="0"/>
        <v>2.3249999999999997</v>
      </c>
      <c r="H62">
        <v>1.8</v>
      </c>
      <c r="I62" t="s">
        <v>147</v>
      </c>
      <c r="J62" t="s">
        <v>145</v>
      </c>
    </row>
    <row r="63" spans="5:10" ht="15">
      <c r="E63">
        <f t="shared" si="1"/>
        <v>2.3499999999999996</v>
      </c>
      <c r="F63">
        <f t="shared" si="2"/>
        <v>2.3999999999999995</v>
      </c>
      <c r="G63">
        <f t="shared" si="0"/>
        <v>2.3749999999999996</v>
      </c>
      <c r="H63">
        <v>4.5</v>
      </c>
      <c r="I63" t="s">
        <v>147</v>
      </c>
      <c r="J63" t="s">
        <v>145</v>
      </c>
    </row>
    <row r="64" spans="5:10" ht="15">
      <c r="E64">
        <f t="shared" si="1"/>
        <v>2.3999999999999995</v>
      </c>
      <c r="F64">
        <f t="shared" si="2"/>
        <v>2.4499999999999993</v>
      </c>
      <c r="G64">
        <f t="shared" si="0"/>
        <v>2.4249999999999994</v>
      </c>
      <c r="H64">
        <v>4.6</v>
      </c>
      <c r="I64" t="s">
        <v>147</v>
      </c>
      <c r="J64" t="s">
        <v>145</v>
      </c>
    </row>
    <row r="65" spans="5:10" ht="15">
      <c r="E65">
        <f t="shared" si="1"/>
        <v>2.4499999999999993</v>
      </c>
      <c r="F65">
        <f t="shared" si="2"/>
        <v>2.499999999999999</v>
      </c>
      <c r="G65">
        <f t="shared" si="0"/>
        <v>2.474999999999999</v>
      </c>
      <c r="H65">
        <v>4.8</v>
      </c>
      <c r="I65" t="s">
        <v>147</v>
      </c>
      <c r="J65" t="s">
        <v>145</v>
      </c>
    </row>
    <row r="66" spans="5:9" ht="15">
      <c r="E66">
        <f t="shared" si="1"/>
        <v>2.499999999999999</v>
      </c>
      <c r="F66" s="6">
        <f t="shared" si="2"/>
        <v>2.549999999999999</v>
      </c>
      <c r="G66">
        <f t="shared" si="0"/>
        <v>2.524999999999999</v>
      </c>
      <c r="H66">
        <v>6.7</v>
      </c>
      <c r="I66" t="s">
        <v>147</v>
      </c>
    </row>
    <row r="69" spans="1:10" s="5" customFormat="1" ht="15">
      <c r="A69" s="5" t="s">
        <v>76</v>
      </c>
      <c r="E69" s="5" t="s">
        <v>105</v>
      </c>
      <c r="F69" s="5" t="s">
        <v>106</v>
      </c>
      <c r="G69" s="5" t="s">
        <v>107</v>
      </c>
      <c r="H69" s="5" t="s">
        <v>77</v>
      </c>
      <c r="I69" s="5" t="s">
        <v>109</v>
      </c>
      <c r="J69" s="5" t="s">
        <v>104</v>
      </c>
    </row>
    <row r="70" spans="5:10" ht="15">
      <c r="E70">
        <v>0</v>
      </c>
      <c r="F70">
        <v>0.16</v>
      </c>
      <c r="G70">
        <f>0.5*(E70+F70)</f>
        <v>0.08</v>
      </c>
      <c r="H70">
        <v>227.1</v>
      </c>
      <c r="I70" t="s">
        <v>147</v>
      </c>
      <c r="J70" t="s">
        <v>85</v>
      </c>
    </row>
    <row r="71" spans="5:10" ht="15">
      <c r="E71">
        <v>0.16</v>
      </c>
      <c r="F71">
        <v>0.23</v>
      </c>
      <c r="G71">
        <f>0.5*(E71+F71)</f>
        <v>0.195</v>
      </c>
      <c r="H71">
        <v>40.7</v>
      </c>
      <c r="I71" t="s">
        <v>147</v>
      </c>
      <c r="J71" t="s">
        <v>86</v>
      </c>
    </row>
    <row r="72" spans="5:10" ht="15">
      <c r="E72">
        <v>0.23</v>
      </c>
      <c r="F72">
        <v>0.31</v>
      </c>
      <c r="G72">
        <f>0.5*(E72+F72)</f>
        <v>0.27</v>
      </c>
      <c r="H72">
        <v>31.4</v>
      </c>
      <c r="I72" t="s">
        <v>147</v>
      </c>
      <c r="J72" t="s">
        <v>87</v>
      </c>
    </row>
  </sheetData>
  <sheetProtection/>
  <printOptions/>
  <pageMargins left="0.7" right="0.7" top="0.75" bottom="0.75"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Z37"/>
  <sheetViews>
    <sheetView zoomScalePageLayoutView="0" workbookViewId="0" topLeftCell="A1">
      <selection activeCell="J18" sqref="J18"/>
    </sheetView>
  </sheetViews>
  <sheetFormatPr defaultColWidth="8.8515625" defaultRowHeight="15"/>
  <cols>
    <col min="1" max="1" width="16.7109375" style="0" customWidth="1"/>
    <col min="2" max="2" width="12.421875" style="0" customWidth="1"/>
  </cols>
  <sheetData>
    <row r="1" spans="1:2" ht="15">
      <c r="A1" t="s">
        <v>90</v>
      </c>
      <c r="B1" s="2" t="s">
        <v>122</v>
      </c>
    </row>
    <row r="2" spans="1:2" ht="15">
      <c r="A2" t="s">
        <v>91</v>
      </c>
      <c r="B2" t="s">
        <v>123</v>
      </c>
    </row>
    <row r="3" spans="1:2" ht="15">
      <c r="A3" t="s">
        <v>93</v>
      </c>
      <c r="B3" t="s">
        <v>124</v>
      </c>
    </row>
    <row r="4" spans="1:2" ht="15">
      <c r="A4" t="s">
        <v>94</v>
      </c>
      <c r="B4">
        <v>0.14</v>
      </c>
    </row>
    <row r="5" spans="1:2" ht="15">
      <c r="A5" t="s">
        <v>95</v>
      </c>
      <c r="B5">
        <v>0.05</v>
      </c>
    </row>
    <row r="6" spans="1:2" ht="15">
      <c r="A6" t="s">
        <v>96</v>
      </c>
      <c r="B6">
        <v>1.1</v>
      </c>
    </row>
    <row r="7" spans="1:2" ht="15">
      <c r="A7" t="s">
        <v>97</v>
      </c>
      <c r="B7" s="3" t="s">
        <v>119</v>
      </c>
    </row>
    <row r="8" spans="1:2" ht="15">
      <c r="A8" t="s">
        <v>98</v>
      </c>
      <c r="B8" t="s">
        <v>74</v>
      </c>
    </row>
    <row r="9" spans="1:2" ht="15">
      <c r="A9" t="s">
        <v>99</v>
      </c>
      <c r="B9" t="s">
        <v>125</v>
      </c>
    </row>
    <row r="10" spans="1:3" ht="15">
      <c r="A10" t="s">
        <v>100</v>
      </c>
      <c r="B10" t="s">
        <v>126</v>
      </c>
      <c r="C10" t="s">
        <v>113</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8" ht="15">
      <c r="E16">
        <v>0</v>
      </c>
      <c r="F16">
        <v>0.05</v>
      </c>
      <c r="G16">
        <f>0.5*(E16+F16)</f>
        <v>0.025</v>
      </c>
      <c r="H16">
        <v>8.8</v>
      </c>
    </row>
    <row r="17" spans="5:9" ht="15">
      <c r="E17">
        <v>0.05</v>
      </c>
      <c r="F17">
        <v>0.1</v>
      </c>
      <c r="G17">
        <f aca="true" t="shared" si="0" ref="G17:G37">0.5*(E17+F17)</f>
        <v>0.07500000000000001</v>
      </c>
      <c r="H17">
        <v>6.1</v>
      </c>
      <c r="I17" t="s">
        <v>147</v>
      </c>
    </row>
    <row r="18" spans="5:8" ht="15">
      <c r="E18">
        <v>0.1</v>
      </c>
      <c r="F18">
        <v>0.15</v>
      </c>
      <c r="G18">
        <f t="shared" si="0"/>
        <v>0.125</v>
      </c>
      <c r="H18">
        <v>6</v>
      </c>
    </row>
    <row r="19" spans="5:9" ht="15">
      <c r="E19">
        <v>0.15</v>
      </c>
      <c r="F19">
        <v>0.2</v>
      </c>
      <c r="G19">
        <f t="shared" si="0"/>
        <v>0.175</v>
      </c>
      <c r="H19">
        <v>5.1</v>
      </c>
      <c r="I19" t="s">
        <v>147</v>
      </c>
    </row>
    <row r="20" spans="5:8" ht="15">
      <c r="E20">
        <v>0.2</v>
      </c>
      <c r="F20">
        <v>0.25</v>
      </c>
      <c r="G20">
        <f t="shared" si="0"/>
        <v>0.225</v>
      </c>
      <c r="H20">
        <v>5.9</v>
      </c>
    </row>
    <row r="21" spans="5:10" ht="15">
      <c r="E21">
        <v>0.25</v>
      </c>
      <c r="F21">
        <v>0.3</v>
      </c>
      <c r="G21">
        <f t="shared" si="0"/>
        <v>0.275</v>
      </c>
      <c r="H21">
        <v>6.9</v>
      </c>
      <c r="I21" t="s">
        <v>147</v>
      </c>
      <c r="J21" t="s">
        <v>146</v>
      </c>
    </row>
    <row r="22" spans="5:8" ht="15">
      <c r="E22">
        <v>0.3</v>
      </c>
      <c r="F22">
        <v>0.35</v>
      </c>
      <c r="G22">
        <f t="shared" si="0"/>
        <v>0.32499999999999996</v>
      </c>
      <c r="H22">
        <v>6.8</v>
      </c>
    </row>
    <row r="23" spans="5:8" ht="15">
      <c r="E23">
        <v>0.35</v>
      </c>
      <c r="F23">
        <v>0.4</v>
      </c>
      <c r="G23">
        <f t="shared" si="0"/>
        <v>0.375</v>
      </c>
      <c r="H23">
        <v>6.5</v>
      </c>
    </row>
    <row r="24" spans="5:9" ht="15">
      <c r="E24">
        <v>0.4</v>
      </c>
      <c r="F24">
        <v>0.45</v>
      </c>
      <c r="G24">
        <f t="shared" si="0"/>
        <v>0.42500000000000004</v>
      </c>
      <c r="H24">
        <v>5.1</v>
      </c>
      <c r="I24" t="s">
        <v>147</v>
      </c>
    </row>
    <row r="25" spans="5:9" ht="15">
      <c r="E25">
        <v>0.45</v>
      </c>
      <c r="F25">
        <v>0.5</v>
      </c>
      <c r="G25">
        <f t="shared" si="0"/>
        <v>0.475</v>
      </c>
      <c r="H25">
        <v>4.7</v>
      </c>
      <c r="I25" t="s">
        <v>147</v>
      </c>
    </row>
    <row r="26" spans="5:8" ht="15">
      <c r="E26">
        <v>0.5</v>
      </c>
      <c r="F26">
        <v>0.55</v>
      </c>
      <c r="G26">
        <f t="shared" si="0"/>
        <v>0.525</v>
      </c>
      <c r="H26">
        <v>4.2</v>
      </c>
    </row>
    <row r="27" spans="5:9" ht="15">
      <c r="E27">
        <v>0.55</v>
      </c>
      <c r="F27">
        <v>0.6</v>
      </c>
      <c r="G27">
        <f t="shared" si="0"/>
        <v>0.575</v>
      </c>
      <c r="H27">
        <v>5.3</v>
      </c>
      <c r="I27" t="s">
        <v>147</v>
      </c>
    </row>
    <row r="28" spans="5:8" ht="15">
      <c r="E28">
        <v>0.6</v>
      </c>
      <c r="F28">
        <v>0.65</v>
      </c>
      <c r="G28">
        <f t="shared" si="0"/>
        <v>0.625</v>
      </c>
      <c r="H28">
        <v>4.8</v>
      </c>
    </row>
    <row r="29" spans="5:9" ht="15">
      <c r="E29">
        <v>0.65</v>
      </c>
      <c r="F29">
        <v>0.7</v>
      </c>
      <c r="G29">
        <f t="shared" si="0"/>
        <v>0.675</v>
      </c>
      <c r="H29">
        <v>4.7</v>
      </c>
      <c r="I29" t="s">
        <v>147</v>
      </c>
    </row>
    <row r="30" spans="5:10" ht="15">
      <c r="E30">
        <v>0.7</v>
      </c>
      <c r="F30">
        <v>0.75</v>
      </c>
      <c r="G30">
        <f t="shared" si="0"/>
        <v>0.725</v>
      </c>
      <c r="H30">
        <v>5.3</v>
      </c>
      <c r="J30" t="s">
        <v>146</v>
      </c>
    </row>
    <row r="31" spans="5:9" ht="15">
      <c r="E31">
        <v>0.75</v>
      </c>
      <c r="F31">
        <v>0.8</v>
      </c>
      <c r="G31">
        <f t="shared" si="0"/>
        <v>0.775</v>
      </c>
      <c r="H31">
        <v>5</v>
      </c>
      <c r="I31" t="s">
        <v>147</v>
      </c>
    </row>
    <row r="32" spans="5:8" ht="15">
      <c r="E32">
        <v>0.8</v>
      </c>
      <c r="F32">
        <v>0.85</v>
      </c>
      <c r="G32">
        <f t="shared" si="0"/>
        <v>0.825</v>
      </c>
      <c r="H32">
        <v>4.5</v>
      </c>
    </row>
    <row r="33" spans="5:9" ht="15">
      <c r="E33">
        <v>0.85</v>
      </c>
      <c r="F33">
        <v>0.9</v>
      </c>
      <c r="G33">
        <f t="shared" si="0"/>
        <v>0.875</v>
      </c>
      <c r="H33">
        <v>4.7</v>
      </c>
      <c r="I33" t="s">
        <v>147</v>
      </c>
    </row>
    <row r="34" spans="5:8" ht="15">
      <c r="E34">
        <v>0.9</v>
      </c>
      <c r="F34">
        <v>0.95</v>
      </c>
      <c r="G34">
        <f t="shared" si="0"/>
        <v>0.925</v>
      </c>
      <c r="H34">
        <v>4.9</v>
      </c>
    </row>
    <row r="35" spans="5:9" ht="15">
      <c r="E35">
        <v>0.95</v>
      </c>
      <c r="F35">
        <v>1</v>
      </c>
      <c r="G35">
        <f t="shared" si="0"/>
        <v>0.975</v>
      </c>
      <c r="H35">
        <v>5</v>
      </c>
      <c r="I35" t="s">
        <v>147</v>
      </c>
    </row>
    <row r="36" spans="5:8" ht="15">
      <c r="E36">
        <v>1</v>
      </c>
      <c r="F36">
        <v>1.05</v>
      </c>
      <c r="G36">
        <f t="shared" si="0"/>
        <v>1.025</v>
      </c>
      <c r="H36">
        <v>5.3</v>
      </c>
    </row>
    <row r="37" spans="5:9" ht="15">
      <c r="E37">
        <v>1.05</v>
      </c>
      <c r="F37">
        <v>1.1</v>
      </c>
      <c r="G37">
        <f t="shared" si="0"/>
        <v>1.0750000000000002</v>
      </c>
      <c r="H37">
        <v>6.7</v>
      </c>
      <c r="I37" t="s">
        <v>147</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Z53"/>
  <sheetViews>
    <sheetView zoomScalePageLayoutView="0" workbookViewId="0" topLeftCell="A7">
      <selection activeCell="G9" sqref="G9"/>
    </sheetView>
  </sheetViews>
  <sheetFormatPr defaultColWidth="8.8515625" defaultRowHeight="15"/>
  <cols>
    <col min="1" max="1" width="17.7109375" style="0" customWidth="1"/>
    <col min="2" max="2" width="10.28125" style="0" customWidth="1"/>
  </cols>
  <sheetData>
    <row r="1" spans="1:2" ht="15">
      <c r="A1" t="s">
        <v>90</v>
      </c>
      <c r="B1" s="2" t="s">
        <v>122</v>
      </c>
    </row>
    <row r="2" spans="1:2" ht="15">
      <c r="A2" t="s">
        <v>91</v>
      </c>
      <c r="B2" t="s">
        <v>123</v>
      </c>
    </row>
    <row r="3" spans="1:2" ht="15">
      <c r="A3" t="s">
        <v>93</v>
      </c>
      <c r="B3" t="s">
        <v>127</v>
      </c>
    </row>
    <row r="4" spans="1:3" ht="15">
      <c r="A4" t="s">
        <v>94</v>
      </c>
      <c r="B4">
        <v>0.39</v>
      </c>
      <c r="C4" t="s">
        <v>44</v>
      </c>
    </row>
    <row r="5" spans="1:2" ht="15">
      <c r="A5" t="s">
        <v>95</v>
      </c>
      <c r="B5">
        <v>0.21</v>
      </c>
    </row>
    <row r="6" spans="1:2" ht="15">
      <c r="A6" t="s">
        <v>96</v>
      </c>
      <c r="B6">
        <v>1.77</v>
      </c>
    </row>
    <row r="7" spans="1:2" ht="15">
      <c r="A7" t="s">
        <v>97</v>
      </c>
      <c r="B7" s="3" t="s">
        <v>119</v>
      </c>
    </row>
    <row r="8" spans="1:2" ht="15">
      <c r="A8" t="s">
        <v>98</v>
      </c>
      <c r="B8" t="s">
        <v>156</v>
      </c>
    </row>
    <row r="9" spans="1:2" ht="15">
      <c r="A9" t="s">
        <v>99</v>
      </c>
      <c r="B9" t="s">
        <v>125</v>
      </c>
    </row>
    <row r="10" spans="1:3" ht="15">
      <c r="A10" t="s">
        <v>100</v>
      </c>
      <c r="B10" t="s">
        <v>128</v>
      </c>
      <c r="C10" t="s">
        <v>117</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8" ht="15">
      <c r="E16">
        <v>0</v>
      </c>
      <c r="F16">
        <v>0.05</v>
      </c>
      <c r="G16">
        <f>0.5*(E16+F16)</f>
        <v>0.025</v>
      </c>
      <c r="H16">
        <v>1.4</v>
      </c>
    </row>
    <row r="17" spans="5:9" ht="15">
      <c r="E17">
        <v>0.05</v>
      </c>
      <c r="F17">
        <v>0.1</v>
      </c>
      <c r="G17">
        <f aca="true" t="shared" si="0" ref="G17:G52">0.5*(E17+F17)</f>
        <v>0.07500000000000001</v>
      </c>
      <c r="H17">
        <v>2.5</v>
      </c>
      <c r="I17" t="s">
        <v>147</v>
      </c>
    </row>
    <row r="18" spans="5:10" ht="15">
      <c r="E18">
        <v>0.1</v>
      </c>
      <c r="F18">
        <v>0.15</v>
      </c>
      <c r="G18">
        <f t="shared" si="0"/>
        <v>0.125</v>
      </c>
      <c r="H18">
        <v>4.4</v>
      </c>
      <c r="J18" t="s">
        <v>148</v>
      </c>
    </row>
    <row r="19" spans="5:9" ht="15">
      <c r="E19">
        <v>0.15</v>
      </c>
      <c r="F19">
        <v>0.2</v>
      </c>
      <c r="G19">
        <f t="shared" si="0"/>
        <v>0.175</v>
      </c>
      <c r="H19">
        <v>4.7</v>
      </c>
      <c r="I19" t="s">
        <v>147</v>
      </c>
    </row>
    <row r="20" spans="5:8" ht="15">
      <c r="E20">
        <v>0.2</v>
      </c>
      <c r="F20">
        <v>0.25</v>
      </c>
      <c r="G20">
        <f t="shared" si="0"/>
        <v>0.225</v>
      </c>
      <c r="H20">
        <v>4.1</v>
      </c>
    </row>
    <row r="21" spans="5:9" ht="15">
      <c r="E21">
        <v>0.25</v>
      </c>
      <c r="F21">
        <v>0.3</v>
      </c>
      <c r="G21">
        <f t="shared" si="0"/>
        <v>0.275</v>
      </c>
      <c r="H21">
        <v>5.4</v>
      </c>
      <c r="I21" t="s">
        <v>147</v>
      </c>
    </row>
    <row r="22" spans="5:8" ht="15">
      <c r="E22">
        <v>0.3</v>
      </c>
      <c r="F22">
        <v>0.35</v>
      </c>
      <c r="G22">
        <f t="shared" si="0"/>
        <v>0.32499999999999996</v>
      </c>
      <c r="H22">
        <v>4.8</v>
      </c>
    </row>
    <row r="23" spans="5:9" ht="15">
      <c r="E23">
        <v>0.35</v>
      </c>
      <c r="F23">
        <v>0.4</v>
      </c>
      <c r="G23">
        <f t="shared" si="0"/>
        <v>0.375</v>
      </c>
      <c r="H23">
        <v>5.2</v>
      </c>
      <c r="I23" t="s">
        <v>147</v>
      </c>
    </row>
    <row r="24" spans="5:10" ht="15">
      <c r="E24">
        <v>0.4</v>
      </c>
      <c r="F24">
        <v>0.45</v>
      </c>
      <c r="G24">
        <f t="shared" si="0"/>
        <v>0.42500000000000004</v>
      </c>
      <c r="H24">
        <v>7.4</v>
      </c>
      <c r="J24" t="s">
        <v>149</v>
      </c>
    </row>
    <row r="25" spans="5:9" ht="15">
      <c r="E25">
        <v>0.45</v>
      </c>
      <c r="F25">
        <v>0.5</v>
      </c>
      <c r="G25">
        <f t="shared" si="0"/>
        <v>0.475</v>
      </c>
      <c r="H25">
        <v>4.2</v>
      </c>
      <c r="I25" t="s">
        <v>147</v>
      </c>
    </row>
    <row r="26" spans="5:8" ht="15">
      <c r="E26">
        <v>0.5</v>
      </c>
      <c r="F26">
        <v>0.55</v>
      </c>
      <c r="G26">
        <f t="shared" si="0"/>
        <v>0.525</v>
      </c>
      <c r="H26">
        <v>4.9</v>
      </c>
    </row>
    <row r="27" spans="5:9" ht="15">
      <c r="E27">
        <v>0.55</v>
      </c>
      <c r="F27">
        <v>0.6</v>
      </c>
      <c r="G27">
        <f t="shared" si="0"/>
        <v>0.575</v>
      </c>
      <c r="H27">
        <v>4.8</v>
      </c>
      <c r="I27" t="s">
        <v>147</v>
      </c>
    </row>
    <row r="28" spans="5:10" ht="15">
      <c r="E28">
        <v>0.6</v>
      </c>
      <c r="F28">
        <v>0.65</v>
      </c>
      <c r="G28">
        <f t="shared" si="0"/>
        <v>0.625</v>
      </c>
      <c r="H28">
        <v>4.2</v>
      </c>
      <c r="J28" t="s">
        <v>150</v>
      </c>
    </row>
    <row r="29" spans="5:9" ht="15">
      <c r="E29">
        <v>0.65</v>
      </c>
      <c r="F29">
        <v>0.7</v>
      </c>
      <c r="G29">
        <f t="shared" si="0"/>
        <v>0.675</v>
      </c>
      <c r="H29">
        <v>5.7</v>
      </c>
      <c r="I29" t="s">
        <v>147</v>
      </c>
    </row>
    <row r="30" spans="5:10" ht="15">
      <c r="E30">
        <v>0.7</v>
      </c>
      <c r="F30">
        <v>0.75</v>
      </c>
      <c r="G30">
        <f t="shared" si="0"/>
        <v>0.725</v>
      </c>
      <c r="H30">
        <v>4.7</v>
      </c>
      <c r="J30" t="s">
        <v>151</v>
      </c>
    </row>
    <row r="31" spans="5:9" ht="15">
      <c r="E31">
        <v>0.75</v>
      </c>
      <c r="F31">
        <v>0.8</v>
      </c>
      <c r="G31">
        <f t="shared" si="0"/>
        <v>0.775</v>
      </c>
      <c r="H31">
        <v>3.7</v>
      </c>
      <c r="I31" t="s">
        <v>147</v>
      </c>
    </row>
    <row r="32" spans="5:10" ht="15">
      <c r="E32">
        <v>0.8</v>
      </c>
      <c r="F32">
        <v>0.85</v>
      </c>
      <c r="G32">
        <f t="shared" si="0"/>
        <v>0.825</v>
      </c>
      <c r="H32">
        <v>3.7</v>
      </c>
      <c r="J32" t="s">
        <v>151</v>
      </c>
    </row>
    <row r="33" spans="5:9" ht="15">
      <c r="E33">
        <v>0.85</v>
      </c>
      <c r="F33">
        <v>0.9</v>
      </c>
      <c r="G33">
        <f t="shared" si="0"/>
        <v>0.875</v>
      </c>
      <c r="H33">
        <v>2.6</v>
      </c>
      <c r="I33" t="s">
        <v>147</v>
      </c>
    </row>
    <row r="34" spans="5:8" ht="15">
      <c r="E34">
        <v>0.9</v>
      </c>
      <c r="F34">
        <v>0.95</v>
      </c>
      <c r="G34">
        <f t="shared" si="0"/>
        <v>0.925</v>
      </c>
      <c r="H34">
        <v>3.3</v>
      </c>
    </row>
    <row r="35" spans="5:9" ht="15">
      <c r="E35">
        <v>0.95</v>
      </c>
      <c r="F35">
        <v>1</v>
      </c>
      <c r="G35">
        <f t="shared" si="0"/>
        <v>0.975</v>
      </c>
      <c r="H35">
        <v>3.3</v>
      </c>
      <c r="I35" t="s">
        <v>147</v>
      </c>
    </row>
    <row r="36" spans="5:8" ht="15">
      <c r="E36">
        <v>1</v>
      </c>
      <c r="F36">
        <v>1.05</v>
      </c>
      <c r="G36">
        <f t="shared" si="0"/>
        <v>1.025</v>
      </c>
      <c r="H36">
        <v>3.6</v>
      </c>
    </row>
    <row r="37" spans="5:9" ht="15">
      <c r="E37">
        <v>1.05</v>
      </c>
      <c r="F37">
        <v>1.1</v>
      </c>
      <c r="G37">
        <f t="shared" si="0"/>
        <v>1.0750000000000002</v>
      </c>
      <c r="H37">
        <v>3.8</v>
      </c>
      <c r="I37" t="s">
        <v>147</v>
      </c>
    </row>
    <row r="38" spans="5:8" ht="15">
      <c r="E38">
        <v>1.1</v>
      </c>
      <c r="F38">
        <v>1.15</v>
      </c>
      <c r="G38">
        <f t="shared" si="0"/>
        <v>1.125</v>
      </c>
      <c r="H38">
        <v>3.4</v>
      </c>
    </row>
    <row r="39" spans="5:9" ht="15">
      <c r="E39">
        <v>1.15</v>
      </c>
      <c r="F39">
        <v>1.2</v>
      </c>
      <c r="G39">
        <f t="shared" si="0"/>
        <v>1.1749999999999998</v>
      </c>
      <c r="H39">
        <v>3.3</v>
      </c>
      <c r="I39" t="s">
        <v>147</v>
      </c>
    </row>
    <row r="40" spans="5:10" ht="15">
      <c r="E40">
        <v>1.2</v>
      </c>
      <c r="F40">
        <v>1.25</v>
      </c>
      <c r="G40">
        <f t="shared" si="0"/>
        <v>1.225</v>
      </c>
      <c r="H40">
        <v>4</v>
      </c>
      <c r="J40" t="s">
        <v>148</v>
      </c>
    </row>
    <row r="41" spans="5:10" ht="15">
      <c r="E41">
        <v>1.25</v>
      </c>
      <c r="F41">
        <v>1.3</v>
      </c>
      <c r="G41">
        <f t="shared" si="0"/>
        <v>1.275</v>
      </c>
      <c r="H41">
        <v>4.1</v>
      </c>
      <c r="I41" t="s">
        <v>147</v>
      </c>
      <c r="J41" t="s">
        <v>151</v>
      </c>
    </row>
    <row r="42" spans="5:10" ht="15">
      <c r="E42">
        <v>1.3</v>
      </c>
      <c r="F42">
        <v>1.35</v>
      </c>
      <c r="G42">
        <f t="shared" si="0"/>
        <v>1.3250000000000002</v>
      </c>
      <c r="H42">
        <v>3.1</v>
      </c>
      <c r="J42" t="s">
        <v>148</v>
      </c>
    </row>
    <row r="43" spans="5:9" ht="15">
      <c r="E43">
        <v>1.35</v>
      </c>
      <c r="F43">
        <v>1.4</v>
      </c>
      <c r="G43">
        <f t="shared" si="0"/>
        <v>1.375</v>
      </c>
      <c r="H43">
        <v>3.3</v>
      </c>
      <c r="I43" t="s">
        <v>147</v>
      </c>
    </row>
    <row r="44" spans="5:10" ht="15">
      <c r="E44">
        <v>1.4</v>
      </c>
      <c r="F44">
        <v>1.45</v>
      </c>
      <c r="G44">
        <f t="shared" si="0"/>
        <v>1.4249999999999998</v>
      </c>
      <c r="H44">
        <v>3.6</v>
      </c>
      <c r="J44" t="s">
        <v>149</v>
      </c>
    </row>
    <row r="45" spans="5:10" ht="15">
      <c r="E45">
        <v>1.45</v>
      </c>
      <c r="F45">
        <v>1.5</v>
      </c>
      <c r="G45">
        <f t="shared" si="0"/>
        <v>1.475</v>
      </c>
      <c r="H45">
        <v>3</v>
      </c>
      <c r="I45" t="s">
        <v>147</v>
      </c>
      <c r="J45" t="s">
        <v>151</v>
      </c>
    </row>
    <row r="46" spans="5:8" ht="15">
      <c r="E46">
        <v>1.5</v>
      </c>
      <c r="F46">
        <v>1.55</v>
      </c>
      <c r="G46">
        <f t="shared" si="0"/>
        <v>1.525</v>
      </c>
      <c r="H46">
        <v>3.1</v>
      </c>
    </row>
    <row r="47" spans="5:10" ht="15">
      <c r="E47">
        <v>1.55</v>
      </c>
      <c r="F47">
        <v>1.6</v>
      </c>
      <c r="G47">
        <f t="shared" si="0"/>
        <v>1.5750000000000002</v>
      </c>
      <c r="H47">
        <v>3.2</v>
      </c>
      <c r="I47" t="s">
        <v>147</v>
      </c>
      <c r="J47" t="s">
        <v>152</v>
      </c>
    </row>
    <row r="48" spans="5:10" ht="15">
      <c r="E48">
        <v>1.6</v>
      </c>
      <c r="F48">
        <v>1.65</v>
      </c>
      <c r="G48">
        <f t="shared" si="0"/>
        <v>1.625</v>
      </c>
      <c r="H48">
        <v>4.2</v>
      </c>
      <c r="J48" t="s">
        <v>153</v>
      </c>
    </row>
    <row r="49" spans="5:10" ht="15">
      <c r="E49">
        <v>1.65</v>
      </c>
      <c r="F49">
        <v>1.7</v>
      </c>
      <c r="G49">
        <f t="shared" si="0"/>
        <v>1.6749999999999998</v>
      </c>
      <c r="H49">
        <v>4.2</v>
      </c>
      <c r="I49" t="s">
        <v>147</v>
      </c>
      <c r="J49" t="s">
        <v>149</v>
      </c>
    </row>
    <row r="50" spans="5:10" ht="15">
      <c r="E50">
        <v>1.7</v>
      </c>
      <c r="F50">
        <v>1.75</v>
      </c>
      <c r="G50">
        <f t="shared" si="0"/>
        <v>1.725</v>
      </c>
      <c r="H50">
        <v>4.5</v>
      </c>
      <c r="I50" t="s">
        <v>147</v>
      </c>
      <c r="J50" t="s">
        <v>153</v>
      </c>
    </row>
    <row r="51" spans="5:10" ht="15">
      <c r="E51">
        <v>1.75</v>
      </c>
      <c r="F51">
        <v>1.8</v>
      </c>
      <c r="G51">
        <f t="shared" si="0"/>
        <v>1.775</v>
      </c>
      <c r="H51">
        <v>5.1</v>
      </c>
      <c r="J51" t="s">
        <v>148</v>
      </c>
    </row>
    <row r="52" spans="5:10" ht="15">
      <c r="E52">
        <v>1.8</v>
      </c>
      <c r="F52">
        <v>1.85</v>
      </c>
      <c r="G52">
        <f t="shared" si="0"/>
        <v>1.8250000000000002</v>
      </c>
      <c r="H52">
        <v>7.1</v>
      </c>
      <c r="I52" t="s">
        <v>147</v>
      </c>
      <c r="J52" t="s">
        <v>154</v>
      </c>
    </row>
    <row r="53" ht="15">
      <c r="H53" t="s">
        <v>155</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46"/>
  <sheetViews>
    <sheetView zoomScalePageLayoutView="0" workbookViewId="0" topLeftCell="A16">
      <selection activeCell="I12" sqref="I12"/>
    </sheetView>
  </sheetViews>
  <sheetFormatPr defaultColWidth="8.8515625" defaultRowHeight="15"/>
  <cols>
    <col min="1" max="1" width="17.00390625" style="0" customWidth="1"/>
    <col min="2" max="2" width="11.7109375" style="0" customWidth="1"/>
    <col min="16" max="16" width="9.421875" style="0" bestFit="1" customWidth="1"/>
    <col min="17" max="17" width="9.00390625" style="0" bestFit="1" customWidth="1"/>
  </cols>
  <sheetData>
    <row r="1" spans="1:2" ht="15">
      <c r="A1" t="s">
        <v>90</v>
      </c>
      <c r="B1" s="2" t="s">
        <v>132</v>
      </c>
    </row>
    <row r="2" spans="1:2" ht="15">
      <c r="A2" t="s">
        <v>91</v>
      </c>
      <c r="B2" t="s">
        <v>92</v>
      </c>
    </row>
    <row r="3" spans="1:2" ht="15">
      <c r="A3" t="s">
        <v>93</v>
      </c>
      <c r="B3" t="s">
        <v>133</v>
      </c>
    </row>
    <row r="4" spans="1:2" ht="15">
      <c r="A4" t="s">
        <v>94</v>
      </c>
      <c r="B4">
        <v>0.05</v>
      </c>
    </row>
    <row r="5" spans="1:2" ht="15">
      <c r="A5" t="s">
        <v>95</v>
      </c>
      <c r="B5">
        <v>0.11</v>
      </c>
    </row>
    <row r="6" spans="1:2" ht="15">
      <c r="A6" t="s">
        <v>96</v>
      </c>
      <c r="B6">
        <v>1.405</v>
      </c>
    </row>
    <row r="7" spans="1:2" ht="15">
      <c r="A7" t="s">
        <v>97</v>
      </c>
      <c r="B7" s="3" t="s">
        <v>136</v>
      </c>
    </row>
    <row r="8" spans="1:2" ht="15">
      <c r="A8" t="s">
        <v>98</v>
      </c>
      <c r="B8" t="s">
        <v>144</v>
      </c>
    </row>
    <row r="9" spans="1:2" ht="15">
      <c r="A9" t="s">
        <v>99</v>
      </c>
      <c r="B9" t="s">
        <v>134</v>
      </c>
    </row>
    <row r="10" spans="1:3" ht="15">
      <c r="A10" t="s">
        <v>100</v>
      </c>
      <c r="B10" t="s">
        <v>129</v>
      </c>
      <c r="C10" t="s">
        <v>135</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25" ht="15">
      <c r="E16">
        <v>0</v>
      </c>
      <c r="F16">
        <v>0.05</v>
      </c>
      <c r="G16">
        <f>0.5*(E16+F16)</f>
        <v>0.025</v>
      </c>
      <c r="H16">
        <v>6</v>
      </c>
      <c r="J16" t="s">
        <v>69</v>
      </c>
      <c r="L16">
        <v>0</v>
      </c>
      <c r="M16">
        <v>0.1</v>
      </c>
      <c r="N16">
        <f>0.5*(L16+M16)</f>
        <v>0.05</v>
      </c>
      <c r="O16">
        <v>184</v>
      </c>
      <c r="P16" s="4">
        <v>0.0396885165757691</v>
      </c>
      <c r="Q16" s="4">
        <v>0.05845304543706946</v>
      </c>
      <c r="T16">
        <v>1.05</v>
      </c>
      <c r="U16">
        <v>1.25</v>
      </c>
      <c r="V16">
        <v>1.15</v>
      </c>
      <c r="W16">
        <v>496</v>
      </c>
      <c r="X16">
        <v>2.1700000000000017</v>
      </c>
      <c r="Y16" s="7">
        <f>X16/W16*1000</f>
        <v>4.375000000000003</v>
      </c>
    </row>
    <row r="17" spans="5:25" ht="15">
      <c r="E17">
        <v>0.05</v>
      </c>
      <c r="F17">
        <v>0.1</v>
      </c>
      <c r="G17">
        <f>0.5*(E17+F17)</f>
        <v>0.07500000000000001</v>
      </c>
      <c r="H17">
        <v>4.9</v>
      </c>
      <c r="L17">
        <v>0.1</v>
      </c>
      <c r="M17">
        <v>0.25</v>
      </c>
      <c r="N17">
        <f aca="true" t="shared" si="0" ref="N17:N25">0.5*(L17+M17)</f>
        <v>0.175</v>
      </c>
      <c r="O17">
        <v>222</v>
      </c>
      <c r="P17" s="4">
        <v>0.03289498671144826</v>
      </c>
      <c r="Q17" s="4">
        <v>0.021402729632697712</v>
      </c>
      <c r="T17">
        <v>1.25</v>
      </c>
      <c r="U17">
        <v>1.35</v>
      </c>
      <c r="V17">
        <v>1.3</v>
      </c>
      <c r="W17">
        <v>357</v>
      </c>
      <c r="X17">
        <v>2.0799999999999983</v>
      </c>
      <c r="Y17" s="7">
        <f>X17/W17*1000</f>
        <v>5.82633053221288</v>
      </c>
    </row>
    <row r="18" spans="5:25" ht="15">
      <c r="E18">
        <v>0.1</v>
      </c>
      <c r="F18">
        <v>0.15</v>
      </c>
      <c r="G18">
        <f aca="true" t="shared" si="1" ref="G18:G44">0.5*(E18+F18)</f>
        <v>0.125</v>
      </c>
      <c r="H18">
        <v>5.4</v>
      </c>
      <c r="L18">
        <v>0.25</v>
      </c>
      <c r="M18">
        <v>0.45</v>
      </c>
      <c r="N18">
        <f t="shared" si="0"/>
        <v>0.35</v>
      </c>
      <c r="O18">
        <v>238</v>
      </c>
      <c r="P18" s="4">
        <v>0.05775728759222156</v>
      </c>
      <c r="Q18" s="4">
        <v>0.002592738677660384</v>
      </c>
      <c r="T18">
        <v>1.35</v>
      </c>
      <c r="U18">
        <v>1.39</v>
      </c>
      <c r="V18">
        <v>1.37</v>
      </c>
      <c r="W18">
        <v>201</v>
      </c>
      <c r="X18">
        <v>2.010000000000005</v>
      </c>
      <c r="Y18" s="7">
        <f>X18/W18*1000</f>
        <v>10.000000000000027</v>
      </c>
    </row>
    <row r="19" spans="5:25" ht="15">
      <c r="E19">
        <v>0.15</v>
      </c>
      <c r="F19">
        <v>0.2</v>
      </c>
      <c r="G19">
        <f t="shared" si="1"/>
        <v>0.175</v>
      </c>
      <c r="H19">
        <v>5.4</v>
      </c>
      <c r="L19">
        <v>0.45</v>
      </c>
      <c r="M19">
        <v>0.65</v>
      </c>
      <c r="N19">
        <f t="shared" si="0"/>
        <v>0.55</v>
      </c>
      <c r="O19">
        <v>222</v>
      </c>
      <c r="P19" s="4">
        <v>0.09674996091602431</v>
      </c>
      <c r="Q19" s="4">
        <v>0.001235573176285105</v>
      </c>
      <c r="T19">
        <v>1.39</v>
      </c>
      <c r="U19">
        <v>1.41</v>
      </c>
      <c r="V19">
        <v>1.4</v>
      </c>
      <c r="W19">
        <v>76</v>
      </c>
      <c r="X19">
        <v>2.9299999999999997</v>
      </c>
      <c r="Y19" s="7">
        <f>X19/W19*1000</f>
        <v>38.55263157894736</v>
      </c>
    </row>
    <row r="20" spans="5:17" ht="15">
      <c r="E20">
        <v>0.2</v>
      </c>
      <c r="F20">
        <v>0.25</v>
      </c>
      <c r="G20">
        <f t="shared" si="1"/>
        <v>0.225</v>
      </c>
      <c r="H20">
        <v>6.2</v>
      </c>
      <c r="L20">
        <v>0.65</v>
      </c>
      <c r="M20">
        <v>0.85</v>
      </c>
      <c r="N20">
        <f t="shared" si="0"/>
        <v>0.75</v>
      </c>
      <c r="O20">
        <v>210</v>
      </c>
      <c r="P20" s="4">
        <v>0.3620659965937389</v>
      </c>
      <c r="Q20" s="4">
        <v>0.1615755925436697</v>
      </c>
    </row>
    <row r="21" spans="5:26" ht="15">
      <c r="E21">
        <v>0.25</v>
      </c>
      <c r="F21">
        <v>0.3</v>
      </c>
      <c r="G21">
        <f t="shared" si="1"/>
        <v>0.275</v>
      </c>
      <c r="H21">
        <v>5.4</v>
      </c>
      <c r="J21" t="s">
        <v>67</v>
      </c>
      <c r="L21">
        <v>0.85</v>
      </c>
      <c r="M21">
        <v>1.05</v>
      </c>
      <c r="N21">
        <f t="shared" si="0"/>
        <v>0.95</v>
      </c>
      <c r="O21">
        <v>180</v>
      </c>
      <c r="P21" s="4">
        <v>0.5966247589821497</v>
      </c>
      <c r="Q21" s="4">
        <v>0.12975108953640177</v>
      </c>
      <c r="W21">
        <v>496</v>
      </c>
      <c r="X21">
        <v>2.32</v>
      </c>
      <c r="Y21" s="7">
        <f>X21/W21*1000</f>
        <v>4.677419354838709</v>
      </c>
      <c r="Z21" t="s">
        <v>70</v>
      </c>
    </row>
    <row r="22" spans="5:17" ht="15">
      <c r="E22">
        <v>0.3</v>
      </c>
      <c r="F22">
        <v>0.35</v>
      </c>
      <c r="G22">
        <f t="shared" si="1"/>
        <v>0.32499999999999996</v>
      </c>
      <c r="H22">
        <v>4.8</v>
      </c>
      <c r="J22" t="s">
        <v>68</v>
      </c>
      <c r="L22">
        <v>1.05</v>
      </c>
      <c r="M22">
        <v>1.25</v>
      </c>
      <c r="N22">
        <f t="shared" si="0"/>
        <v>1.15</v>
      </c>
      <c r="O22">
        <v>169</v>
      </c>
      <c r="P22" s="4">
        <v>0.4397371596379678</v>
      </c>
      <c r="Q22" s="4">
        <v>0.06883630894787979</v>
      </c>
    </row>
    <row r="23" spans="5:17" ht="15">
      <c r="E23">
        <v>0.35</v>
      </c>
      <c r="F23">
        <v>0.4</v>
      </c>
      <c r="G23">
        <f t="shared" si="1"/>
        <v>0.375</v>
      </c>
      <c r="H23">
        <v>4.4</v>
      </c>
      <c r="L23">
        <v>1.25</v>
      </c>
      <c r="M23">
        <v>1.35</v>
      </c>
      <c r="N23">
        <f t="shared" si="0"/>
        <v>1.3</v>
      </c>
      <c r="O23">
        <v>116</v>
      </c>
      <c r="P23" s="4">
        <v>1.1702074583070579</v>
      </c>
      <c r="Q23" s="4">
        <v>0.5939518166580033</v>
      </c>
    </row>
    <row r="24" spans="5:17" ht="15">
      <c r="E24">
        <v>0.4</v>
      </c>
      <c r="F24">
        <v>0.45</v>
      </c>
      <c r="G24">
        <f t="shared" si="1"/>
        <v>0.42500000000000004</v>
      </c>
      <c r="H24">
        <v>4.5</v>
      </c>
      <c r="L24">
        <v>1.35</v>
      </c>
      <c r="M24">
        <v>1.39</v>
      </c>
      <c r="N24">
        <f t="shared" si="0"/>
        <v>1.37</v>
      </c>
      <c r="O24">
        <v>50</v>
      </c>
      <c r="P24" s="4">
        <v>22.91325454375766</v>
      </c>
      <c r="Q24" s="4">
        <v>1.2143289041233425</v>
      </c>
    </row>
    <row r="25" spans="5:18" ht="15">
      <c r="E25">
        <v>0.45</v>
      </c>
      <c r="F25">
        <v>0.5</v>
      </c>
      <c r="G25">
        <f t="shared" si="1"/>
        <v>0.475</v>
      </c>
      <c r="H25">
        <v>4.7</v>
      </c>
      <c r="L25">
        <v>1.39</v>
      </c>
      <c r="M25">
        <v>1.41</v>
      </c>
      <c r="N25">
        <f t="shared" si="0"/>
        <v>1.4</v>
      </c>
      <c r="O25">
        <v>9</v>
      </c>
      <c r="P25" s="4">
        <v>339.8374627162325</v>
      </c>
      <c r="Q25" s="4">
        <v>20.964274545084134</v>
      </c>
      <c r="R25" t="s">
        <v>71</v>
      </c>
    </row>
    <row r="26" spans="5:8" ht="15">
      <c r="E26">
        <v>0.5</v>
      </c>
      <c r="F26">
        <v>0.55</v>
      </c>
      <c r="G26">
        <f t="shared" si="1"/>
        <v>0.525</v>
      </c>
      <c r="H26">
        <v>5.5</v>
      </c>
    </row>
    <row r="27" spans="5:18" ht="15">
      <c r="E27">
        <v>0.55</v>
      </c>
      <c r="F27">
        <v>0.6</v>
      </c>
      <c r="G27">
        <f t="shared" si="1"/>
        <v>0.575</v>
      </c>
      <c r="H27">
        <v>5.4</v>
      </c>
      <c r="O27">
        <v>250</v>
      </c>
      <c r="P27" s="4">
        <v>0.15120857891643605</v>
      </c>
      <c r="Q27" s="4">
        <v>0.04664481010144652</v>
      </c>
      <c r="R27" t="s">
        <v>70</v>
      </c>
    </row>
    <row r="28" spans="5:8" ht="15">
      <c r="E28">
        <v>0.6</v>
      </c>
      <c r="F28">
        <v>0.65</v>
      </c>
      <c r="G28">
        <f t="shared" si="1"/>
        <v>0.625</v>
      </c>
      <c r="H28">
        <v>4.7</v>
      </c>
    </row>
    <row r="29" spans="5:10" ht="15">
      <c r="E29">
        <v>0.65</v>
      </c>
      <c r="F29">
        <v>0.7</v>
      </c>
      <c r="G29">
        <f t="shared" si="1"/>
        <v>0.675</v>
      </c>
      <c r="H29">
        <v>4.4</v>
      </c>
      <c r="J29" t="s">
        <v>67</v>
      </c>
    </row>
    <row r="30" spans="5:10" ht="15">
      <c r="E30">
        <v>0.7</v>
      </c>
      <c r="F30">
        <v>0.75</v>
      </c>
      <c r="G30">
        <f t="shared" si="1"/>
        <v>0.725</v>
      </c>
      <c r="H30">
        <v>5.5</v>
      </c>
      <c r="J30" t="s">
        <v>68</v>
      </c>
    </row>
    <row r="31" spans="5:8" ht="15">
      <c r="E31">
        <v>0.75</v>
      </c>
      <c r="F31">
        <v>0.8</v>
      </c>
      <c r="G31">
        <f t="shared" si="1"/>
        <v>0.775</v>
      </c>
      <c r="H31">
        <v>4.9</v>
      </c>
    </row>
    <row r="32" spans="5:8" ht="15">
      <c r="E32">
        <v>0.8</v>
      </c>
      <c r="F32">
        <v>0.85</v>
      </c>
      <c r="G32">
        <f t="shared" si="1"/>
        <v>0.825</v>
      </c>
      <c r="H32">
        <v>4.7</v>
      </c>
    </row>
    <row r="33" spans="5:8" ht="15">
      <c r="E33">
        <v>0.85</v>
      </c>
      <c r="F33">
        <v>0.9</v>
      </c>
      <c r="G33">
        <f t="shared" si="1"/>
        <v>0.875</v>
      </c>
      <c r="H33">
        <v>4.6</v>
      </c>
    </row>
    <row r="34" spans="5:8" ht="15">
      <c r="E34">
        <v>0.9</v>
      </c>
      <c r="F34">
        <v>0.95</v>
      </c>
      <c r="G34">
        <f t="shared" si="1"/>
        <v>0.925</v>
      </c>
      <c r="H34">
        <v>5.2</v>
      </c>
    </row>
    <row r="35" spans="5:10" ht="15">
      <c r="E35">
        <v>0.95</v>
      </c>
      <c r="F35">
        <v>1</v>
      </c>
      <c r="G35">
        <f t="shared" si="1"/>
        <v>0.975</v>
      </c>
      <c r="H35">
        <v>4.7</v>
      </c>
      <c r="J35" t="s">
        <v>66</v>
      </c>
    </row>
    <row r="36" spans="5:8" ht="15">
      <c r="E36">
        <v>1</v>
      </c>
      <c r="F36">
        <v>1.05</v>
      </c>
      <c r="G36">
        <f t="shared" si="1"/>
        <v>1.025</v>
      </c>
      <c r="H36">
        <v>4.8</v>
      </c>
    </row>
    <row r="37" spans="5:8" ht="15">
      <c r="E37">
        <v>1.05</v>
      </c>
      <c r="F37">
        <v>1.1</v>
      </c>
      <c r="G37">
        <f t="shared" si="1"/>
        <v>1.0750000000000002</v>
      </c>
      <c r="H37">
        <v>4.5</v>
      </c>
    </row>
    <row r="38" spans="5:8" ht="15">
      <c r="E38">
        <v>1.1</v>
      </c>
      <c r="F38">
        <v>1.15</v>
      </c>
      <c r="G38">
        <f t="shared" si="1"/>
        <v>1.125</v>
      </c>
      <c r="H38">
        <v>4.8</v>
      </c>
    </row>
    <row r="39" spans="5:8" ht="15">
      <c r="E39">
        <v>1.15</v>
      </c>
      <c r="F39">
        <v>1.2</v>
      </c>
      <c r="G39">
        <f t="shared" si="1"/>
        <v>1.1749999999999998</v>
      </c>
      <c r="H39">
        <v>4.6</v>
      </c>
    </row>
    <row r="40" spans="5:8" ht="15">
      <c r="E40">
        <v>1.2</v>
      </c>
      <c r="F40">
        <v>1.25</v>
      </c>
      <c r="G40">
        <f t="shared" si="1"/>
        <v>1.225</v>
      </c>
      <c r="H40">
        <v>5.2</v>
      </c>
    </row>
    <row r="41" spans="5:8" ht="15">
      <c r="E41">
        <v>1.25</v>
      </c>
      <c r="F41">
        <v>1.3</v>
      </c>
      <c r="G41">
        <f t="shared" si="1"/>
        <v>1.275</v>
      </c>
      <c r="H41">
        <v>5.5</v>
      </c>
    </row>
    <row r="42" spans="5:8" ht="15">
      <c r="E42">
        <v>1.3</v>
      </c>
      <c r="F42">
        <v>1.35</v>
      </c>
      <c r="G42">
        <f t="shared" si="1"/>
        <v>1.3250000000000002</v>
      </c>
      <c r="H42">
        <v>5.8</v>
      </c>
    </row>
    <row r="43" spans="5:8" ht="15">
      <c r="E43">
        <v>1.35</v>
      </c>
      <c r="F43">
        <v>1.39</v>
      </c>
      <c r="G43">
        <f t="shared" si="1"/>
        <v>1.37</v>
      </c>
      <c r="H43">
        <v>7.3</v>
      </c>
    </row>
    <row r="44" spans="5:10" ht="15">
      <c r="E44">
        <v>1.39</v>
      </c>
      <c r="F44">
        <v>1.41</v>
      </c>
      <c r="G44">
        <f t="shared" si="1"/>
        <v>1.4</v>
      </c>
      <c r="H44">
        <v>10.4</v>
      </c>
      <c r="J44" t="s">
        <v>73</v>
      </c>
    </row>
    <row r="46" spans="8:10" ht="15">
      <c r="H46">
        <v>33.4</v>
      </c>
      <c r="J46" t="s">
        <v>70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Z44"/>
  <sheetViews>
    <sheetView zoomScalePageLayoutView="0" workbookViewId="0" topLeftCell="A1">
      <selection activeCell="K14" sqref="K14"/>
    </sheetView>
  </sheetViews>
  <sheetFormatPr defaultColWidth="8.8515625" defaultRowHeight="15"/>
  <cols>
    <col min="1" max="1" width="16.8515625" style="0" customWidth="1"/>
    <col min="2" max="2" width="12.140625" style="0" customWidth="1"/>
    <col min="16" max="16" width="9.421875" style="0" bestFit="1" customWidth="1"/>
    <col min="17" max="17" width="9.00390625" style="0" bestFit="1" customWidth="1"/>
  </cols>
  <sheetData>
    <row r="1" spans="1:2" ht="15">
      <c r="A1" t="s">
        <v>90</v>
      </c>
      <c r="B1" s="2" t="s">
        <v>132</v>
      </c>
    </row>
    <row r="2" spans="1:2" ht="15">
      <c r="A2" t="s">
        <v>91</v>
      </c>
      <c r="B2" t="s">
        <v>92</v>
      </c>
    </row>
    <row r="3" spans="1:2" ht="15">
      <c r="A3" t="s">
        <v>93</v>
      </c>
      <c r="B3" t="s">
        <v>133</v>
      </c>
    </row>
    <row r="4" spans="1:2" ht="15">
      <c r="A4" t="s">
        <v>94</v>
      </c>
      <c r="B4">
        <v>0.17</v>
      </c>
    </row>
    <row r="5" spans="1:2" ht="15">
      <c r="A5" t="s">
        <v>95</v>
      </c>
      <c r="B5">
        <v>0.11</v>
      </c>
    </row>
    <row r="6" spans="1:2" ht="15">
      <c r="A6" t="s">
        <v>96</v>
      </c>
      <c r="B6">
        <v>1.39</v>
      </c>
    </row>
    <row r="7" spans="1:2" ht="15">
      <c r="A7" t="s">
        <v>97</v>
      </c>
      <c r="B7" s="3" t="s">
        <v>136</v>
      </c>
    </row>
    <row r="8" spans="1:2" ht="15">
      <c r="A8" t="s">
        <v>98</v>
      </c>
      <c r="B8" t="s">
        <v>139</v>
      </c>
    </row>
    <row r="9" spans="1:2" ht="15">
      <c r="A9" t="s">
        <v>99</v>
      </c>
      <c r="B9" t="s">
        <v>134</v>
      </c>
    </row>
    <row r="10" spans="1:3" ht="15">
      <c r="A10" t="s">
        <v>100</v>
      </c>
      <c r="B10" t="s">
        <v>137</v>
      </c>
      <c r="C10" t="s">
        <v>138</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25" ht="15">
      <c r="E16">
        <v>0</v>
      </c>
      <c r="F16">
        <v>0.05</v>
      </c>
      <c r="G16">
        <f>0.5*(E16+F16)</f>
        <v>0.025</v>
      </c>
      <c r="H16">
        <v>5.8</v>
      </c>
      <c r="J16" t="s">
        <v>72</v>
      </c>
      <c r="L16">
        <v>1.25</v>
      </c>
      <c r="M16">
        <v>1.35</v>
      </c>
      <c r="N16">
        <f>0.5*(L16+M16)</f>
        <v>1.3</v>
      </c>
      <c r="O16">
        <v>54</v>
      </c>
      <c r="P16" s="4">
        <v>2.9353938141921767</v>
      </c>
      <c r="Q16" s="4">
        <v>1.4957297830933705</v>
      </c>
      <c r="T16">
        <v>1.25</v>
      </c>
      <c r="U16">
        <v>1.35</v>
      </c>
      <c r="V16">
        <v>1.3</v>
      </c>
      <c r="W16">
        <v>432</v>
      </c>
      <c r="X16">
        <v>1.4799999999999969</v>
      </c>
      <c r="Y16" s="7">
        <f>X16/W16*1000</f>
        <v>3.4259259259259185</v>
      </c>
    </row>
    <row r="17" spans="5:25" ht="15">
      <c r="E17">
        <v>0.05</v>
      </c>
      <c r="F17">
        <v>0.1</v>
      </c>
      <c r="G17">
        <f aca="true" t="shared" si="0" ref="G17:G44">0.5*(E17+F17)</f>
        <v>0.07500000000000001</v>
      </c>
      <c r="H17">
        <v>4.9</v>
      </c>
      <c r="L17">
        <v>1.35</v>
      </c>
      <c r="M17">
        <v>1.37</v>
      </c>
      <c r="N17">
        <v>1.36</v>
      </c>
      <c r="O17">
        <v>24</v>
      </c>
      <c r="P17" s="4">
        <v>48.7382765612518</v>
      </c>
      <c r="Q17" s="4">
        <v>4.8758814630559355</v>
      </c>
      <c r="T17">
        <v>1.35</v>
      </c>
      <c r="U17">
        <v>1.37</v>
      </c>
      <c r="V17">
        <v>1.36</v>
      </c>
      <c r="W17">
        <v>143</v>
      </c>
      <c r="X17">
        <v>1.3500000000000014</v>
      </c>
      <c r="Y17" s="7">
        <f>X17/W17*1000</f>
        <v>9.44055944055945</v>
      </c>
    </row>
    <row r="18" spans="5:25" ht="15">
      <c r="E18">
        <v>0.1</v>
      </c>
      <c r="F18">
        <v>0.15</v>
      </c>
      <c r="G18">
        <f t="shared" si="0"/>
        <v>0.125</v>
      </c>
      <c r="H18">
        <v>5.4</v>
      </c>
      <c r="L18">
        <v>1.37</v>
      </c>
      <c r="M18">
        <v>1.39</v>
      </c>
      <c r="N18">
        <v>1.38</v>
      </c>
      <c r="O18">
        <v>6</v>
      </c>
      <c r="P18" s="4">
        <v>241.41824247453707</v>
      </c>
      <c r="Q18" s="4">
        <v>10.909486493530407</v>
      </c>
      <c r="T18">
        <v>1.37</v>
      </c>
      <c r="U18">
        <v>1.39</v>
      </c>
      <c r="V18">
        <v>1.38</v>
      </c>
      <c r="W18">
        <v>126</v>
      </c>
      <c r="X18">
        <v>3.559999999999995</v>
      </c>
      <c r="Y18" s="7">
        <f>X18/W18*1000</f>
        <v>28.253968253968214</v>
      </c>
    </row>
    <row r="19" spans="5:18" ht="15">
      <c r="E19">
        <v>0.15</v>
      </c>
      <c r="F19">
        <v>0.2</v>
      </c>
      <c r="G19">
        <f t="shared" si="0"/>
        <v>0.175</v>
      </c>
      <c r="H19">
        <v>5.4</v>
      </c>
      <c r="L19">
        <v>1.37</v>
      </c>
      <c r="M19">
        <v>1.39</v>
      </c>
      <c r="N19">
        <v>1.38</v>
      </c>
      <c r="O19">
        <v>14</v>
      </c>
      <c r="P19" s="4">
        <v>293.6416599493289</v>
      </c>
      <c r="Q19" s="4">
        <v>15.166125597622885</v>
      </c>
      <c r="R19" t="s">
        <v>71</v>
      </c>
    </row>
    <row r="20" spans="5:8" ht="15">
      <c r="E20">
        <v>0.2</v>
      </c>
      <c r="F20">
        <v>0.25</v>
      </c>
      <c r="G20">
        <f t="shared" si="0"/>
        <v>0.225</v>
      </c>
      <c r="H20">
        <v>5.9</v>
      </c>
    </row>
    <row r="21" spans="5:8" ht="15">
      <c r="E21">
        <v>0.25</v>
      </c>
      <c r="F21">
        <v>0.3</v>
      </c>
      <c r="G21">
        <f t="shared" si="0"/>
        <v>0.275</v>
      </c>
      <c r="H21">
        <v>5.2</v>
      </c>
    </row>
    <row r="22" spans="5:8" ht="15">
      <c r="E22">
        <v>0.3</v>
      </c>
      <c r="F22">
        <v>0.35</v>
      </c>
      <c r="G22">
        <f t="shared" si="0"/>
        <v>0.32499999999999996</v>
      </c>
      <c r="H22">
        <v>4.8</v>
      </c>
    </row>
    <row r="23" spans="5:8" ht="15">
      <c r="E23">
        <v>0.35</v>
      </c>
      <c r="F23">
        <v>0.4</v>
      </c>
      <c r="G23">
        <f t="shared" si="0"/>
        <v>0.375</v>
      </c>
      <c r="H23">
        <v>4.5</v>
      </c>
    </row>
    <row r="24" spans="5:8" ht="15">
      <c r="E24">
        <v>0.4</v>
      </c>
      <c r="F24">
        <v>0.45</v>
      </c>
      <c r="G24">
        <f t="shared" si="0"/>
        <v>0.42500000000000004</v>
      </c>
      <c r="H24">
        <v>4.3</v>
      </c>
    </row>
    <row r="25" spans="5:8" ht="15">
      <c r="E25">
        <v>0.45</v>
      </c>
      <c r="F25">
        <v>0.5</v>
      </c>
      <c r="G25">
        <f t="shared" si="0"/>
        <v>0.475</v>
      </c>
      <c r="H25">
        <v>4.9</v>
      </c>
    </row>
    <row r="26" spans="5:8" ht="15">
      <c r="E26">
        <v>0.5</v>
      </c>
      <c r="F26">
        <v>0.55</v>
      </c>
      <c r="G26">
        <f t="shared" si="0"/>
        <v>0.525</v>
      </c>
      <c r="H26">
        <v>5.2</v>
      </c>
    </row>
    <row r="27" spans="5:8" ht="15">
      <c r="E27">
        <v>0.55</v>
      </c>
      <c r="F27">
        <v>0.6</v>
      </c>
      <c r="G27">
        <f t="shared" si="0"/>
        <v>0.575</v>
      </c>
      <c r="H27">
        <v>4.8</v>
      </c>
    </row>
    <row r="28" spans="5:8" ht="15">
      <c r="E28">
        <v>0.6</v>
      </c>
      <c r="F28">
        <v>0.65</v>
      </c>
      <c r="G28">
        <f t="shared" si="0"/>
        <v>0.625</v>
      </c>
      <c r="H28">
        <v>4.9</v>
      </c>
    </row>
    <row r="29" spans="5:8" ht="15">
      <c r="E29">
        <v>0.65</v>
      </c>
      <c r="F29">
        <v>0.7</v>
      </c>
      <c r="G29">
        <f t="shared" si="0"/>
        <v>0.675</v>
      </c>
      <c r="H29">
        <v>4.7</v>
      </c>
    </row>
    <row r="30" spans="5:8" ht="15">
      <c r="E30">
        <v>0.7</v>
      </c>
      <c r="F30">
        <v>0.75</v>
      </c>
      <c r="G30">
        <f t="shared" si="0"/>
        <v>0.725</v>
      </c>
      <c r="H30">
        <v>5.4</v>
      </c>
    </row>
    <row r="31" spans="5:8" ht="15">
      <c r="E31">
        <v>0.75</v>
      </c>
      <c r="F31">
        <v>0.8</v>
      </c>
      <c r="G31">
        <f t="shared" si="0"/>
        <v>0.775</v>
      </c>
      <c r="H31">
        <v>4.7</v>
      </c>
    </row>
    <row r="32" spans="5:8" ht="15">
      <c r="E32">
        <v>0.8</v>
      </c>
      <c r="F32">
        <v>0.85</v>
      </c>
      <c r="G32">
        <f t="shared" si="0"/>
        <v>0.825</v>
      </c>
      <c r="H32">
        <v>4.8</v>
      </c>
    </row>
    <row r="33" spans="5:8" ht="15">
      <c r="E33">
        <v>0.85</v>
      </c>
      <c r="F33">
        <v>0.9</v>
      </c>
      <c r="G33">
        <f t="shared" si="0"/>
        <v>0.875</v>
      </c>
      <c r="H33">
        <v>4.6</v>
      </c>
    </row>
    <row r="34" spans="5:8" ht="15">
      <c r="E34">
        <v>0.9</v>
      </c>
      <c r="F34">
        <v>0.95</v>
      </c>
      <c r="G34">
        <f t="shared" si="0"/>
        <v>0.925</v>
      </c>
      <c r="H34">
        <v>4.2</v>
      </c>
    </row>
    <row r="35" spans="5:8" ht="15">
      <c r="E35">
        <v>0.95</v>
      </c>
      <c r="F35">
        <v>1</v>
      </c>
      <c r="G35">
        <f t="shared" si="0"/>
        <v>0.975</v>
      </c>
      <c r="H35">
        <v>4.6</v>
      </c>
    </row>
    <row r="36" spans="5:8" ht="15">
      <c r="E36">
        <v>1</v>
      </c>
      <c r="F36">
        <v>1.05</v>
      </c>
      <c r="G36">
        <f t="shared" si="0"/>
        <v>1.025</v>
      </c>
      <c r="H36">
        <v>5.1</v>
      </c>
    </row>
    <row r="37" spans="5:8" ht="15">
      <c r="E37">
        <v>1.05</v>
      </c>
      <c r="F37">
        <v>1.1</v>
      </c>
      <c r="G37">
        <f t="shared" si="0"/>
        <v>1.0750000000000002</v>
      </c>
      <c r="H37">
        <v>4.6</v>
      </c>
    </row>
    <row r="38" spans="5:8" ht="15">
      <c r="E38">
        <v>1.1</v>
      </c>
      <c r="F38">
        <v>1.15</v>
      </c>
      <c r="G38">
        <f t="shared" si="0"/>
        <v>1.125</v>
      </c>
      <c r="H38">
        <v>4.7</v>
      </c>
    </row>
    <row r="39" spans="5:8" ht="15">
      <c r="E39">
        <v>1.15</v>
      </c>
      <c r="F39">
        <v>1.2</v>
      </c>
      <c r="G39">
        <f t="shared" si="0"/>
        <v>1.1749999999999998</v>
      </c>
      <c r="H39">
        <v>5.5</v>
      </c>
    </row>
    <row r="40" spans="5:8" ht="15">
      <c r="E40">
        <v>1.2</v>
      </c>
      <c r="F40">
        <v>1.25</v>
      </c>
      <c r="G40">
        <f t="shared" si="0"/>
        <v>1.225</v>
      </c>
      <c r="H40">
        <v>5.4</v>
      </c>
    </row>
    <row r="41" spans="5:8" ht="15">
      <c r="E41">
        <v>1.25</v>
      </c>
      <c r="F41">
        <v>1.3</v>
      </c>
      <c r="G41">
        <f t="shared" si="0"/>
        <v>1.275</v>
      </c>
      <c r="H41">
        <v>5.3</v>
      </c>
    </row>
    <row r="42" spans="5:8" ht="15">
      <c r="E42">
        <v>1.3</v>
      </c>
      <c r="F42">
        <v>1.35</v>
      </c>
      <c r="G42">
        <f t="shared" si="0"/>
        <v>1.3250000000000002</v>
      </c>
      <c r="H42">
        <v>6.2</v>
      </c>
    </row>
    <row r="43" spans="5:8" ht="15">
      <c r="E43">
        <v>1.35</v>
      </c>
      <c r="F43">
        <v>1.37</v>
      </c>
      <c r="G43">
        <f t="shared" si="0"/>
        <v>1.36</v>
      </c>
      <c r="H43">
        <v>7.3</v>
      </c>
    </row>
    <row r="44" spans="5:10" ht="15">
      <c r="E44">
        <v>1.37</v>
      </c>
      <c r="F44">
        <v>1.39</v>
      </c>
      <c r="G44">
        <f t="shared" si="0"/>
        <v>1.38</v>
      </c>
      <c r="H44">
        <v>10.3</v>
      </c>
      <c r="J44" t="s">
        <v>73</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Z48"/>
  <sheetViews>
    <sheetView zoomScalePageLayoutView="0" workbookViewId="0" topLeftCell="A14">
      <selection activeCell="G16" sqref="G16:G45"/>
    </sheetView>
  </sheetViews>
  <sheetFormatPr defaultColWidth="8.8515625" defaultRowHeight="15"/>
  <cols>
    <col min="1" max="1" width="17.421875" style="0" customWidth="1"/>
    <col min="2" max="2" width="15.7109375" style="0" customWidth="1"/>
  </cols>
  <sheetData>
    <row r="1" spans="1:2" ht="15">
      <c r="A1" t="s">
        <v>90</v>
      </c>
      <c r="B1" s="2" t="s">
        <v>132</v>
      </c>
    </row>
    <row r="2" spans="1:2" ht="15">
      <c r="A2" t="s">
        <v>91</v>
      </c>
      <c r="B2" t="s">
        <v>131</v>
      </c>
    </row>
    <row r="3" spans="1:2" ht="15">
      <c r="A3" t="s">
        <v>93</v>
      </c>
      <c r="B3" t="s">
        <v>84</v>
      </c>
    </row>
    <row r="4" spans="1:2" ht="15">
      <c r="A4" t="s">
        <v>94</v>
      </c>
      <c r="B4">
        <v>0.02</v>
      </c>
    </row>
    <row r="5" spans="1:2" ht="15">
      <c r="A5" t="s">
        <v>95</v>
      </c>
      <c r="B5">
        <v>0.13</v>
      </c>
    </row>
    <row r="6" spans="1:2" ht="15">
      <c r="A6" t="s">
        <v>96</v>
      </c>
      <c r="B6">
        <v>1.5</v>
      </c>
    </row>
    <row r="7" spans="1:2" ht="15">
      <c r="A7" t="s">
        <v>97</v>
      </c>
      <c r="B7" s="3" t="s">
        <v>119</v>
      </c>
    </row>
    <row r="8" spans="1:2" ht="15">
      <c r="A8" t="s">
        <v>98</v>
      </c>
      <c r="B8" t="s">
        <v>64</v>
      </c>
    </row>
    <row r="9" spans="1:2" ht="15">
      <c r="A9" t="s">
        <v>99</v>
      </c>
      <c r="B9" t="s">
        <v>130</v>
      </c>
    </row>
    <row r="10" spans="1:3" ht="15">
      <c r="A10" t="s">
        <v>100</v>
      </c>
      <c r="B10" t="s">
        <v>75</v>
      </c>
      <c r="C10" t="s">
        <v>65</v>
      </c>
    </row>
    <row r="14" spans="1:11" ht="15">
      <c r="A14" s="1" t="s">
        <v>101</v>
      </c>
      <c r="B14" s="1"/>
      <c r="C14" s="1"/>
      <c r="D14" s="1"/>
      <c r="E14" s="1"/>
      <c r="F14" s="1"/>
      <c r="G14" s="1"/>
      <c r="H14" s="1"/>
      <c r="I14" s="1"/>
      <c r="J14" s="1"/>
      <c r="K14" s="1"/>
    </row>
    <row r="15" spans="1:26" ht="15">
      <c r="A15" s="1" t="s">
        <v>102</v>
      </c>
      <c r="B15" s="1" t="s">
        <v>103</v>
      </c>
      <c r="C15" s="1" t="s">
        <v>104</v>
      </c>
      <c r="D15" s="1"/>
      <c r="E15" s="1" t="s">
        <v>105</v>
      </c>
      <c r="F15" s="1" t="s">
        <v>106</v>
      </c>
      <c r="G15" s="1" t="s">
        <v>107</v>
      </c>
      <c r="H15" s="1" t="s">
        <v>108</v>
      </c>
      <c r="I15" s="1" t="s">
        <v>109</v>
      </c>
      <c r="J15" s="1" t="s">
        <v>104</v>
      </c>
      <c r="K15" s="1"/>
      <c r="L15" s="1" t="s">
        <v>105</v>
      </c>
      <c r="M15" s="1" t="s">
        <v>106</v>
      </c>
      <c r="N15" s="1" t="s">
        <v>107</v>
      </c>
      <c r="O15" s="1" t="s">
        <v>110</v>
      </c>
      <c r="P15" s="1" t="s">
        <v>141</v>
      </c>
      <c r="Q15" s="1" t="s">
        <v>142</v>
      </c>
      <c r="R15" s="1" t="s">
        <v>104</v>
      </c>
      <c r="T15" s="1" t="s">
        <v>105</v>
      </c>
      <c r="U15" s="1" t="s">
        <v>106</v>
      </c>
      <c r="V15" s="1" t="s">
        <v>107</v>
      </c>
      <c r="W15" s="1" t="s">
        <v>110</v>
      </c>
      <c r="X15" s="1" t="s">
        <v>78</v>
      </c>
      <c r="Y15" s="1" t="s">
        <v>79</v>
      </c>
      <c r="Z15" s="1" t="s">
        <v>104</v>
      </c>
    </row>
    <row r="16" spans="5:8" ht="15">
      <c r="E16">
        <v>0</v>
      </c>
      <c r="F16">
        <v>0.05</v>
      </c>
      <c r="G16">
        <f>0.5*(E16+F16)</f>
        <v>0.025</v>
      </c>
      <c r="H16">
        <v>6.8</v>
      </c>
    </row>
    <row r="17" spans="5:9" ht="15">
      <c r="E17">
        <v>0.05</v>
      </c>
      <c r="F17">
        <v>0.1</v>
      </c>
      <c r="G17">
        <f aca="true" t="shared" si="0" ref="G17:G45">0.5*(E17+F17)</f>
        <v>0.07500000000000001</v>
      </c>
      <c r="H17">
        <v>4.6</v>
      </c>
      <c r="I17" t="s">
        <v>147</v>
      </c>
    </row>
    <row r="18" spans="5:10" ht="15">
      <c r="E18">
        <v>0.1</v>
      </c>
      <c r="F18">
        <v>0.15</v>
      </c>
      <c r="G18">
        <f t="shared" si="0"/>
        <v>0.125</v>
      </c>
      <c r="H18">
        <v>7.1</v>
      </c>
      <c r="J18" t="s">
        <v>82</v>
      </c>
    </row>
    <row r="19" spans="5:9" ht="15">
      <c r="E19">
        <v>0.15</v>
      </c>
      <c r="F19">
        <v>0.2</v>
      </c>
      <c r="G19">
        <f t="shared" si="0"/>
        <v>0.175</v>
      </c>
      <c r="H19">
        <v>4.8</v>
      </c>
      <c r="I19" t="s">
        <v>147</v>
      </c>
    </row>
    <row r="20" spans="5:8" ht="15">
      <c r="E20">
        <v>0.2</v>
      </c>
      <c r="F20">
        <v>0.25</v>
      </c>
      <c r="G20">
        <f t="shared" si="0"/>
        <v>0.225</v>
      </c>
      <c r="H20">
        <v>4.6</v>
      </c>
    </row>
    <row r="21" spans="5:9" ht="15">
      <c r="E21">
        <v>0.25</v>
      </c>
      <c r="F21">
        <v>0.3</v>
      </c>
      <c r="G21">
        <f t="shared" si="0"/>
        <v>0.275</v>
      </c>
      <c r="H21">
        <v>4.2</v>
      </c>
      <c r="I21" t="s">
        <v>147</v>
      </c>
    </row>
    <row r="22" spans="5:8" ht="15">
      <c r="E22">
        <v>0.3</v>
      </c>
      <c r="F22">
        <v>0.35</v>
      </c>
      <c r="G22">
        <f t="shared" si="0"/>
        <v>0.32499999999999996</v>
      </c>
      <c r="H22">
        <v>4.8</v>
      </c>
    </row>
    <row r="23" spans="5:9" ht="15">
      <c r="E23">
        <v>0.35</v>
      </c>
      <c r="F23">
        <v>0.4</v>
      </c>
      <c r="G23">
        <f t="shared" si="0"/>
        <v>0.375</v>
      </c>
      <c r="H23">
        <v>4.9</v>
      </c>
      <c r="I23" t="s">
        <v>147</v>
      </c>
    </row>
    <row r="24" spans="5:8" ht="15">
      <c r="E24">
        <v>0.4</v>
      </c>
      <c r="F24">
        <v>0.45</v>
      </c>
      <c r="G24">
        <f t="shared" si="0"/>
        <v>0.42500000000000004</v>
      </c>
      <c r="H24">
        <v>3.9</v>
      </c>
    </row>
    <row r="25" spans="5:9" ht="15">
      <c r="E25">
        <v>0.45</v>
      </c>
      <c r="F25">
        <v>0.5</v>
      </c>
      <c r="G25">
        <f t="shared" si="0"/>
        <v>0.475</v>
      </c>
      <c r="H25">
        <v>4.2</v>
      </c>
      <c r="I25" t="s">
        <v>147</v>
      </c>
    </row>
    <row r="26" spans="5:10" ht="15">
      <c r="E26">
        <v>0.5</v>
      </c>
      <c r="F26">
        <v>0.55</v>
      </c>
      <c r="G26">
        <f t="shared" si="0"/>
        <v>0.525</v>
      </c>
      <c r="H26">
        <v>5.2</v>
      </c>
      <c r="J26" t="s">
        <v>82</v>
      </c>
    </row>
    <row r="27" spans="5:10" ht="15">
      <c r="E27">
        <v>0.55</v>
      </c>
      <c r="F27">
        <v>0.6</v>
      </c>
      <c r="G27">
        <f t="shared" si="0"/>
        <v>0.575</v>
      </c>
      <c r="H27">
        <v>5.5</v>
      </c>
      <c r="I27" t="s">
        <v>147</v>
      </c>
      <c r="J27" t="s">
        <v>82</v>
      </c>
    </row>
    <row r="28" spans="5:8" ht="15">
      <c r="E28">
        <v>0.6</v>
      </c>
      <c r="F28">
        <v>0.65</v>
      </c>
      <c r="G28">
        <f t="shared" si="0"/>
        <v>0.625</v>
      </c>
      <c r="H28">
        <v>5</v>
      </c>
    </row>
    <row r="29" spans="5:9" ht="15">
      <c r="E29">
        <v>0.65</v>
      </c>
      <c r="F29">
        <v>0.7</v>
      </c>
      <c r="G29">
        <f t="shared" si="0"/>
        <v>0.675</v>
      </c>
      <c r="H29">
        <v>5.9</v>
      </c>
      <c r="I29" t="s">
        <v>147</v>
      </c>
    </row>
    <row r="30" spans="5:8" ht="15">
      <c r="E30">
        <v>0.7</v>
      </c>
      <c r="F30">
        <v>0.75</v>
      </c>
      <c r="G30">
        <f t="shared" si="0"/>
        <v>0.725</v>
      </c>
      <c r="H30">
        <v>5.3</v>
      </c>
    </row>
    <row r="31" spans="5:9" ht="15">
      <c r="E31">
        <v>0.75</v>
      </c>
      <c r="F31">
        <v>0.8</v>
      </c>
      <c r="G31">
        <f t="shared" si="0"/>
        <v>0.775</v>
      </c>
      <c r="H31">
        <v>4.5</v>
      </c>
      <c r="I31" t="s">
        <v>147</v>
      </c>
    </row>
    <row r="32" spans="5:8" ht="15">
      <c r="E32">
        <v>0.8</v>
      </c>
      <c r="F32">
        <v>0.85</v>
      </c>
      <c r="G32">
        <f t="shared" si="0"/>
        <v>0.825</v>
      </c>
      <c r="H32">
        <v>4.7</v>
      </c>
    </row>
    <row r="33" spans="5:9" ht="15">
      <c r="E33">
        <v>0.85</v>
      </c>
      <c r="F33">
        <v>0.9</v>
      </c>
      <c r="G33">
        <f t="shared" si="0"/>
        <v>0.875</v>
      </c>
      <c r="H33">
        <v>4.4</v>
      </c>
      <c r="I33" t="s">
        <v>147</v>
      </c>
    </row>
    <row r="34" spans="5:8" ht="15">
      <c r="E34">
        <v>0.9</v>
      </c>
      <c r="F34">
        <v>0.95</v>
      </c>
      <c r="G34">
        <f t="shared" si="0"/>
        <v>0.925</v>
      </c>
      <c r="H34">
        <v>5</v>
      </c>
    </row>
    <row r="35" spans="5:9" ht="15">
      <c r="E35">
        <v>0.95</v>
      </c>
      <c r="F35">
        <v>1</v>
      </c>
      <c r="G35">
        <f t="shared" si="0"/>
        <v>0.975</v>
      </c>
      <c r="H35">
        <v>5.3</v>
      </c>
      <c r="I35" t="s">
        <v>147</v>
      </c>
    </row>
    <row r="36" spans="5:8" ht="15">
      <c r="E36">
        <v>1</v>
      </c>
      <c r="F36">
        <v>1.05</v>
      </c>
      <c r="G36">
        <f t="shared" si="0"/>
        <v>1.025</v>
      </c>
      <c r="H36">
        <v>4.6</v>
      </c>
    </row>
    <row r="37" spans="5:9" ht="15">
      <c r="E37">
        <v>1.05</v>
      </c>
      <c r="F37">
        <v>1.1</v>
      </c>
      <c r="G37">
        <f t="shared" si="0"/>
        <v>1.0750000000000002</v>
      </c>
      <c r="H37">
        <v>4.5</v>
      </c>
      <c r="I37" t="s">
        <v>147</v>
      </c>
    </row>
    <row r="38" spans="5:8" ht="15">
      <c r="E38">
        <v>1.1</v>
      </c>
      <c r="F38">
        <v>1.15</v>
      </c>
      <c r="G38">
        <f t="shared" si="0"/>
        <v>1.125</v>
      </c>
      <c r="H38">
        <v>4</v>
      </c>
    </row>
    <row r="39" spans="5:9" ht="15">
      <c r="E39">
        <v>1.15</v>
      </c>
      <c r="F39">
        <v>1.2</v>
      </c>
      <c r="G39">
        <f t="shared" si="0"/>
        <v>1.1749999999999998</v>
      </c>
      <c r="H39">
        <v>4.3</v>
      </c>
      <c r="I39" t="s">
        <v>147</v>
      </c>
    </row>
    <row r="40" spans="5:8" ht="15">
      <c r="E40">
        <v>1.2</v>
      </c>
      <c r="F40">
        <v>1.25</v>
      </c>
      <c r="G40">
        <f t="shared" si="0"/>
        <v>1.225</v>
      </c>
      <c r="H40">
        <v>4.5</v>
      </c>
    </row>
    <row r="41" spans="5:9" ht="15">
      <c r="E41">
        <v>1.25</v>
      </c>
      <c r="F41">
        <v>1.3</v>
      </c>
      <c r="G41">
        <f t="shared" si="0"/>
        <v>1.275</v>
      </c>
      <c r="H41">
        <v>4.4</v>
      </c>
      <c r="I41" t="s">
        <v>147</v>
      </c>
    </row>
    <row r="42" spans="5:8" ht="15">
      <c r="E42">
        <v>1.3</v>
      </c>
      <c r="F42">
        <v>1.35</v>
      </c>
      <c r="G42">
        <f t="shared" si="0"/>
        <v>1.3250000000000002</v>
      </c>
      <c r="H42">
        <v>4.3</v>
      </c>
    </row>
    <row r="43" spans="5:9" ht="15">
      <c r="E43">
        <v>1.35</v>
      </c>
      <c r="F43">
        <v>1.4</v>
      </c>
      <c r="G43">
        <f t="shared" si="0"/>
        <v>1.375</v>
      </c>
      <c r="H43">
        <v>4.2</v>
      </c>
      <c r="I43" t="s">
        <v>147</v>
      </c>
    </row>
    <row r="44" spans="5:8" ht="15">
      <c r="E44">
        <v>1.4</v>
      </c>
      <c r="F44">
        <v>1.45</v>
      </c>
      <c r="G44">
        <f t="shared" si="0"/>
        <v>1.4249999999999998</v>
      </c>
      <c r="H44">
        <v>4.7</v>
      </c>
    </row>
    <row r="45" spans="5:9" ht="15">
      <c r="E45">
        <v>1.45</v>
      </c>
      <c r="F45">
        <v>1.5</v>
      </c>
      <c r="G45">
        <f t="shared" si="0"/>
        <v>1.475</v>
      </c>
      <c r="H45">
        <v>9.3</v>
      </c>
      <c r="I45" t="s">
        <v>147</v>
      </c>
    </row>
    <row r="47" spans="1:10" ht="15">
      <c r="A47" s="5" t="s">
        <v>76</v>
      </c>
      <c r="B47" s="5"/>
      <c r="C47" s="5"/>
      <c r="D47" s="5"/>
      <c r="E47" s="5" t="s">
        <v>105</v>
      </c>
      <c r="F47" s="5" t="s">
        <v>106</v>
      </c>
      <c r="G47" s="5" t="s">
        <v>107</v>
      </c>
      <c r="H47" s="5" t="s">
        <v>77</v>
      </c>
      <c r="I47" s="5" t="s">
        <v>109</v>
      </c>
      <c r="J47" s="5" t="s">
        <v>104</v>
      </c>
    </row>
    <row r="48" spans="5:10" ht="15">
      <c r="E48">
        <v>0.01</v>
      </c>
      <c r="F48">
        <v>0.07</v>
      </c>
      <c r="G48">
        <f>0.5*(E48+F48)</f>
        <v>0.04</v>
      </c>
      <c r="H48">
        <v>3400</v>
      </c>
      <c r="I48" t="s">
        <v>147</v>
      </c>
      <c r="J48" t="s">
        <v>83</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69"/>
  <sheetViews>
    <sheetView zoomScalePageLayoutView="0" workbookViewId="0" topLeftCell="A1">
      <selection activeCell="A1" sqref="A1"/>
    </sheetView>
  </sheetViews>
  <sheetFormatPr defaultColWidth="10.140625" defaultRowHeight="15"/>
  <cols>
    <col min="1" max="1" width="19.421875" style="0" customWidth="1"/>
    <col min="2" max="2" width="13.28125" style="0" customWidth="1"/>
    <col min="19" max="19" width="10.8515625" style="0" bestFit="1" customWidth="1"/>
    <col min="20" max="20" width="10.28125" style="0" bestFit="1" customWidth="1"/>
  </cols>
  <sheetData>
    <row r="1" spans="1:2" ht="15">
      <c r="A1" t="s">
        <v>90</v>
      </c>
      <c r="B1" s="2" t="s">
        <v>157</v>
      </c>
    </row>
    <row r="2" spans="1:2" ht="15">
      <c r="A2" t="s">
        <v>91</v>
      </c>
      <c r="B2" t="s">
        <v>92</v>
      </c>
    </row>
    <row r="3" spans="1:2" ht="15">
      <c r="A3" t="s">
        <v>93</v>
      </c>
      <c r="B3" t="s">
        <v>18</v>
      </c>
    </row>
    <row r="4" spans="1:2" ht="15">
      <c r="A4" t="s">
        <v>94</v>
      </c>
      <c r="B4">
        <v>0.05</v>
      </c>
    </row>
    <row r="5" spans="1:2" ht="15">
      <c r="A5" t="s">
        <v>95</v>
      </c>
      <c r="B5">
        <v>0.14</v>
      </c>
    </row>
    <row r="6" spans="1:2" ht="15">
      <c r="A6" t="s">
        <v>96</v>
      </c>
      <c r="B6">
        <v>1.52</v>
      </c>
    </row>
    <row r="7" spans="1:2" ht="15">
      <c r="A7" t="s">
        <v>17</v>
      </c>
      <c r="B7" s="3">
        <v>-0.7</v>
      </c>
    </row>
    <row r="8" spans="1:2" ht="15">
      <c r="A8" t="s">
        <v>98</v>
      </c>
      <c r="B8" t="s">
        <v>176</v>
      </c>
    </row>
    <row r="9" spans="1:2" ht="15">
      <c r="A9" t="s">
        <v>27</v>
      </c>
      <c r="B9" t="s">
        <v>16</v>
      </c>
    </row>
    <row r="10" spans="1:2" ht="15">
      <c r="A10" t="s">
        <v>100</v>
      </c>
      <c r="B10" t="s">
        <v>158</v>
      </c>
    </row>
    <row r="14" spans="1:14" ht="15">
      <c r="A14" s="1" t="s">
        <v>101</v>
      </c>
      <c r="B14" s="1"/>
      <c r="C14" s="1"/>
      <c r="D14" s="1"/>
      <c r="E14" s="1"/>
      <c r="F14" s="1"/>
      <c r="G14" s="1" t="s">
        <v>164</v>
      </c>
      <c r="H14" s="1"/>
      <c r="I14" s="1"/>
      <c r="J14" s="1"/>
      <c r="K14" s="1"/>
      <c r="L14" s="1"/>
      <c r="M14" s="1"/>
      <c r="N14" s="1" t="s">
        <v>161</v>
      </c>
    </row>
    <row r="15" spans="1:15" ht="15">
      <c r="A15" s="1" t="s">
        <v>102</v>
      </c>
      <c r="B15" s="1" t="s">
        <v>103</v>
      </c>
      <c r="C15" s="1" t="s">
        <v>104</v>
      </c>
      <c r="D15" s="1"/>
      <c r="E15" s="1" t="s">
        <v>105</v>
      </c>
      <c r="F15" s="1" t="s">
        <v>106</v>
      </c>
      <c r="G15" s="1" t="s">
        <v>107</v>
      </c>
      <c r="H15" s="1" t="s">
        <v>108</v>
      </c>
      <c r="I15" s="1" t="s">
        <v>109</v>
      </c>
      <c r="J15" s="1" t="s">
        <v>104</v>
      </c>
      <c r="K15" s="1" t="s">
        <v>24</v>
      </c>
      <c r="L15" s="1" t="s">
        <v>22</v>
      </c>
      <c r="M15" s="1" t="s">
        <v>104</v>
      </c>
      <c r="N15" s="1" t="s">
        <v>160</v>
      </c>
      <c r="O15" s="1" t="s">
        <v>108</v>
      </c>
    </row>
    <row r="16" spans="1:15" ht="15">
      <c r="A16">
        <v>0.1</v>
      </c>
      <c r="B16">
        <v>-3</v>
      </c>
      <c r="E16">
        <v>0</v>
      </c>
      <c r="F16">
        <v>0.05</v>
      </c>
      <c r="G16">
        <f>0.5*(E16+F16)</f>
        <v>0.025</v>
      </c>
      <c r="H16">
        <v>4.2</v>
      </c>
      <c r="I16" t="s">
        <v>147</v>
      </c>
      <c r="K16">
        <v>-2.7</v>
      </c>
      <c r="L16" s="16">
        <v>74.52689616510175</v>
      </c>
      <c r="N16">
        <v>0.025</v>
      </c>
      <c r="O16">
        <v>6</v>
      </c>
    </row>
    <row r="17" spans="1:15" ht="15">
      <c r="A17">
        <v>0.2</v>
      </c>
      <c r="B17">
        <v>-3.4</v>
      </c>
      <c r="E17">
        <v>0.05</v>
      </c>
      <c r="F17">
        <v>0.1</v>
      </c>
      <c r="G17">
        <f>0.5*(E17+F17)</f>
        <v>0.07500000000000001</v>
      </c>
      <c r="H17">
        <v>5.1</v>
      </c>
      <c r="I17" t="s">
        <v>147</v>
      </c>
      <c r="K17">
        <v>-2.9</v>
      </c>
      <c r="L17" s="16">
        <v>84.36779219677565</v>
      </c>
      <c r="N17">
        <v>0.07500000000000001</v>
      </c>
      <c r="O17">
        <v>4.9</v>
      </c>
    </row>
    <row r="18" spans="1:15" ht="15">
      <c r="A18">
        <v>0.3</v>
      </c>
      <c r="B18">
        <v>-3.6</v>
      </c>
      <c r="E18">
        <v>0.1</v>
      </c>
      <c r="F18">
        <v>0.15</v>
      </c>
      <c r="G18">
        <f aca="true" t="shared" si="0" ref="G18:G44">0.5*(E18+F18)</f>
        <v>0.125</v>
      </c>
      <c r="H18">
        <v>3.9</v>
      </c>
      <c r="I18" t="s">
        <v>147</v>
      </c>
      <c r="K18">
        <f>$B$16+($B$17-$B$16)/4</f>
        <v>-3.1</v>
      </c>
      <c r="L18" s="16">
        <v>60.19826249584667</v>
      </c>
      <c r="N18">
        <v>0.125</v>
      </c>
      <c r="O18">
        <v>5.4</v>
      </c>
    </row>
    <row r="19" spans="1:15" ht="15">
      <c r="A19">
        <v>0.4</v>
      </c>
      <c r="B19">
        <v>-3.3</v>
      </c>
      <c r="E19">
        <v>0.15</v>
      </c>
      <c r="F19">
        <v>0.2</v>
      </c>
      <c r="G19">
        <f t="shared" si="0"/>
        <v>0.175</v>
      </c>
      <c r="H19">
        <v>5.6</v>
      </c>
      <c r="I19" t="s">
        <v>147</v>
      </c>
      <c r="K19">
        <f>$B$16+($B$17-$B$16)/4*3</f>
        <v>-3.3</v>
      </c>
      <c r="L19" s="16">
        <v>81.55627164425486</v>
      </c>
      <c r="N19">
        <v>0.175</v>
      </c>
      <c r="O19">
        <v>5.4</v>
      </c>
    </row>
    <row r="20" spans="1:15" ht="15">
      <c r="A20">
        <v>0.5</v>
      </c>
      <c r="B20">
        <v>-3.6</v>
      </c>
      <c r="E20">
        <v>0.2</v>
      </c>
      <c r="F20">
        <v>0.25</v>
      </c>
      <c r="G20">
        <f t="shared" si="0"/>
        <v>0.225</v>
      </c>
      <c r="H20">
        <v>5.7</v>
      </c>
      <c r="I20" t="s">
        <v>147</v>
      </c>
      <c r="J20" t="s">
        <v>165</v>
      </c>
      <c r="K20">
        <f>$B$17+($B$18-$B$17)/4</f>
        <v>-3.45</v>
      </c>
      <c r="L20" s="16">
        <v>79.49007541931648</v>
      </c>
      <c r="N20">
        <v>0.225</v>
      </c>
      <c r="O20">
        <v>6.2</v>
      </c>
    </row>
    <row r="21" spans="1:15" ht="15">
      <c r="A21">
        <v>0.6</v>
      </c>
      <c r="B21">
        <v>-3.3</v>
      </c>
      <c r="E21">
        <v>0.25</v>
      </c>
      <c r="F21">
        <v>0.3</v>
      </c>
      <c r="G21">
        <f t="shared" si="0"/>
        <v>0.275</v>
      </c>
      <c r="H21">
        <v>5.2</v>
      </c>
      <c r="I21" t="s">
        <v>147</v>
      </c>
      <c r="K21">
        <f>$B$17+($B$18-$B$17)/4*3</f>
        <v>-3.55</v>
      </c>
      <c r="L21" s="16">
        <v>70.45657908805369</v>
      </c>
      <c r="N21">
        <v>0.275</v>
      </c>
      <c r="O21">
        <v>5.4</v>
      </c>
    </row>
    <row r="22" spans="1:15" ht="15">
      <c r="A22">
        <v>0.7</v>
      </c>
      <c r="B22">
        <v>-3.1</v>
      </c>
      <c r="E22">
        <v>0.3</v>
      </c>
      <c r="F22">
        <v>0.35</v>
      </c>
      <c r="G22">
        <f t="shared" si="0"/>
        <v>0.32499999999999996</v>
      </c>
      <c r="H22">
        <v>4.9</v>
      </c>
      <c r="I22" t="s">
        <v>147</v>
      </c>
      <c r="K22">
        <f>$B$18+($B$19-$B$18)/4</f>
        <v>-3.525</v>
      </c>
      <c r="L22" s="16">
        <v>66.80891829697552</v>
      </c>
      <c r="N22">
        <v>0.32499999999999996</v>
      </c>
      <c r="O22">
        <v>4.8</v>
      </c>
    </row>
    <row r="23" spans="1:15" ht="15">
      <c r="A23">
        <v>0.8</v>
      </c>
      <c r="B23">
        <v>-2.8</v>
      </c>
      <c r="E23">
        <v>0.35</v>
      </c>
      <c r="F23">
        <v>0.4</v>
      </c>
      <c r="G23">
        <f t="shared" si="0"/>
        <v>0.375</v>
      </c>
      <c r="H23">
        <v>4.6</v>
      </c>
      <c r="I23" t="s">
        <v>147</v>
      </c>
      <c r="K23">
        <f>$B$18+($B$19-$B$18)/4*3</f>
        <v>-3.375</v>
      </c>
      <c r="L23" s="16">
        <v>65.3954951158518</v>
      </c>
      <c r="N23">
        <v>0.375</v>
      </c>
      <c r="O23">
        <v>4.4</v>
      </c>
    </row>
    <row r="24" spans="1:15" ht="15">
      <c r="A24">
        <v>1</v>
      </c>
      <c r="B24">
        <v>-2.2</v>
      </c>
      <c r="E24">
        <v>0.4</v>
      </c>
      <c r="F24">
        <v>0.45</v>
      </c>
      <c r="G24">
        <f t="shared" si="0"/>
        <v>0.42500000000000004</v>
      </c>
      <c r="H24">
        <v>5</v>
      </c>
      <c r="I24" t="s">
        <v>147</v>
      </c>
      <c r="K24">
        <f>$B$19+($B$20-$B$19)/4</f>
        <v>-3.375</v>
      </c>
      <c r="L24" s="16">
        <v>71.14070818408476</v>
      </c>
      <c r="N24">
        <v>0.42500000000000004</v>
      </c>
      <c r="O24">
        <v>4.5</v>
      </c>
    </row>
    <row r="25" spans="1:15" ht="15">
      <c r="A25">
        <v>1.1</v>
      </c>
      <c r="B25">
        <v>-2</v>
      </c>
      <c r="E25">
        <v>0.45</v>
      </c>
      <c r="F25">
        <v>0.5</v>
      </c>
      <c r="G25">
        <f t="shared" si="0"/>
        <v>0.475</v>
      </c>
      <c r="H25">
        <v>5.4</v>
      </c>
      <c r="I25" t="s">
        <v>147</v>
      </c>
      <c r="K25">
        <f>$B$19+($B$20-$B$19)/4*3</f>
        <v>-3.525</v>
      </c>
      <c r="L25" s="16">
        <v>73.7000853374336</v>
      </c>
      <c r="N25">
        <v>0.475</v>
      </c>
      <c r="O25">
        <v>4.7</v>
      </c>
    </row>
    <row r="26" spans="1:15" ht="15">
      <c r="A26">
        <v>1.2</v>
      </c>
      <c r="B26">
        <v>-1.9</v>
      </c>
      <c r="E26">
        <v>0.5</v>
      </c>
      <c r="F26">
        <v>0.55</v>
      </c>
      <c r="G26">
        <f t="shared" si="0"/>
        <v>0.525</v>
      </c>
      <c r="H26">
        <v>6</v>
      </c>
      <c r="I26" t="s">
        <v>147</v>
      </c>
      <c r="K26">
        <f>$B$20+($B$21-$B$20)/4</f>
        <v>-3.525</v>
      </c>
      <c r="L26" s="16">
        <v>81.98777570280562</v>
      </c>
      <c r="N26">
        <v>0.525</v>
      </c>
      <c r="O26">
        <v>5.5</v>
      </c>
    </row>
    <row r="27" spans="1:15" ht="15">
      <c r="A27">
        <v>1.3</v>
      </c>
      <c r="B27">
        <v>-1.7</v>
      </c>
      <c r="E27">
        <v>0.55</v>
      </c>
      <c r="F27">
        <v>0.6</v>
      </c>
      <c r="G27">
        <f t="shared" si="0"/>
        <v>0.575</v>
      </c>
      <c r="H27">
        <v>5.7</v>
      </c>
      <c r="I27" t="s">
        <v>147</v>
      </c>
      <c r="K27">
        <f>$B$20+($B$21-$B$20)/4*3</f>
        <v>-3.375</v>
      </c>
      <c r="L27" s="16">
        <v>81.21767649995138</v>
      </c>
      <c r="N27">
        <v>0.575</v>
      </c>
      <c r="O27">
        <v>5.4</v>
      </c>
    </row>
    <row r="28" spans="1:15" ht="15">
      <c r="A28">
        <v>1.4</v>
      </c>
      <c r="B28">
        <v>-1.3</v>
      </c>
      <c r="C28" t="s">
        <v>175</v>
      </c>
      <c r="E28">
        <v>0.6</v>
      </c>
      <c r="F28">
        <v>0.65</v>
      </c>
      <c r="G28">
        <f t="shared" si="0"/>
        <v>0.625</v>
      </c>
      <c r="H28">
        <v>5.9</v>
      </c>
      <c r="I28" t="s">
        <v>147</v>
      </c>
      <c r="K28">
        <f>$B$21+($B$22-$B$21)/4</f>
        <v>-3.25</v>
      </c>
      <c r="L28" s="16">
        <v>87.28291965923354</v>
      </c>
      <c r="N28">
        <v>0.625</v>
      </c>
      <c r="O28">
        <v>4.7</v>
      </c>
    </row>
    <row r="29" spans="1:15" ht="15">
      <c r="A29">
        <v>1.45</v>
      </c>
      <c r="B29">
        <v>-1.2</v>
      </c>
      <c r="C29" t="s">
        <v>175</v>
      </c>
      <c r="E29">
        <v>0.65</v>
      </c>
      <c r="F29">
        <v>0.7</v>
      </c>
      <c r="G29">
        <f t="shared" si="0"/>
        <v>0.675</v>
      </c>
      <c r="H29">
        <v>5.2</v>
      </c>
      <c r="I29" t="s">
        <v>147</v>
      </c>
      <c r="K29">
        <f>$B$21+($B$22-$B$21)/4*3</f>
        <v>-3.15</v>
      </c>
      <c r="L29" s="16">
        <v>79.22368463206546</v>
      </c>
      <c r="N29">
        <v>0.675</v>
      </c>
      <c r="O29">
        <v>4.4</v>
      </c>
    </row>
    <row r="30" spans="5:15" ht="15">
      <c r="E30">
        <v>0.7</v>
      </c>
      <c r="F30">
        <v>0.75</v>
      </c>
      <c r="G30">
        <f t="shared" si="0"/>
        <v>0.725</v>
      </c>
      <c r="H30">
        <v>5.1</v>
      </c>
      <c r="I30" t="s">
        <v>147</v>
      </c>
      <c r="K30">
        <f>$B$22+($B$23-$B$22)/4</f>
        <v>-3.025</v>
      </c>
      <c r="L30" s="16">
        <v>80.87569708414833</v>
      </c>
      <c r="N30">
        <v>0.725</v>
      </c>
      <c r="O30">
        <v>5.5</v>
      </c>
    </row>
    <row r="31" spans="5:15" ht="15">
      <c r="E31">
        <v>0.75</v>
      </c>
      <c r="F31">
        <v>0.8</v>
      </c>
      <c r="G31">
        <f t="shared" si="0"/>
        <v>0.775</v>
      </c>
      <c r="H31">
        <v>5.1</v>
      </c>
      <c r="I31" t="s">
        <v>147</v>
      </c>
      <c r="K31">
        <f>$B$22+($B$23-$B$22)/4*3</f>
        <v>-2.875</v>
      </c>
      <c r="L31" s="16">
        <v>85.10592836317022</v>
      </c>
      <c r="N31">
        <v>0.775</v>
      </c>
      <c r="O31">
        <v>4.9</v>
      </c>
    </row>
    <row r="32" spans="5:15" ht="15">
      <c r="E32">
        <v>0.8</v>
      </c>
      <c r="F32">
        <v>0.85</v>
      </c>
      <c r="G32">
        <f t="shared" si="0"/>
        <v>0.825</v>
      </c>
      <c r="H32">
        <v>5.1</v>
      </c>
      <c r="I32" t="s">
        <v>147</v>
      </c>
      <c r="K32">
        <f>$B$23+($B$24-$B$23)/8</f>
        <v>-2.7249999999999996</v>
      </c>
      <c r="L32" s="16">
        <v>89.84622254021863</v>
      </c>
      <c r="N32">
        <v>0.825</v>
      </c>
      <c r="O32">
        <v>4.7</v>
      </c>
    </row>
    <row r="33" spans="5:15" ht="15">
      <c r="E33">
        <v>0.85</v>
      </c>
      <c r="F33">
        <v>0.9</v>
      </c>
      <c r="G33">
        <f t="shared" si="0"/>
        <v>0.875</v>
      </c>
      <c r="H33">
        <v>4.5</v>
      </c>
      <c r="I33" t="s">
        <v>147</v>
      </c>
      <c r="J33" t="s">
        <v>166</v>
      </c>
      <c r="K33">
        <f>$B$23+($B$24-$B$23)/8*3</f>
        <v>-2.575</v>
      </c>
      <c r="L33" s="16">
        <v>83.87022357843</v>
      </c>
      <c r="N33">
        <v>0.875</v>
      </c>
      <c r="O33">
        <v>4.6</v>
      </c>
    </row>
    <row r="34" spans="5:15" ht="15">
      <c r="E34">
        <v>0.9</v>
      </c>
      <c r="F34">
        <v>0.95</v>
      </c>
      <c r="G34">
        <f t="shared" si="0"/>
        <v>0.925</v>
      </c>
      <c r="H34">
        <v>4.1</v>
      </c>
      <c r="I34" t="s">
        <v>147</v>
      </c>
      <c r="K34">
        <f>$B$23+($B$24-$B$23)/8*5</f>
        <v>-2.425</v>
      </c>
      <c r="L34" s="16">
        <v>81.20686142341391</v>
      </c>
      <c r="N34">
        <v>0.925</v>
      </c>
      <c r="O34">
        <v>5.2</v>
      </c>
    </row>
    <row r="35" spans="5:15" ht="15">
      <c r="E35">
        <v>0.95</v>
      </c>
      <c r="F35">
        <v>1</v>
      </c>
      <c r="G35">
        <f t="shared" si="0"/>
        <v>0.975</v>
      </c>
      <c r="H35">
        <v>4</v>
      </c>
      <c r="I35" t="s">
        <v>147</v>
      </c>
      <c r="K35">
        <f>$B$23+($B$24-$B$23)/8*7</f>
        <v>-2.2750000000000004</v>
      </c>
      <c r="L35" s="16">
        <v>84.6489243535241</v>
      </c>
      <c r="N35">
        <v>0.975</v>
      </c>
      <c r="O35">
        <v>4.7</v>
      </c>
    </row>
    <row r="36" spans="5:15" ht="15">
      <c r="E36">
        <v>1</v>
      </c>
      <c r="F36">
        <v>1.05</v>
      </c>
      <c r="G36">
        <f t="shared" si="0"/>
        <v>1.025</v>
      </c>
      <c r="H36">
        <v>4.1</v>
      </c>
      <c r="I36" t="s">
        <v>147</v>
      </c>
      <c r="K36">
        <v>-2.25</v>
      </c>
      <c r="L36" s="16">
        <v>87.79966104510181</v>
      </c>
      <c r="N36">
        <v>1.025</v>
      </c>
      <c r="O36">
        <v>4.8</v>
      </c>
    </row>
    <row r="37" spans="5:15" ht="15">
      <c r="E37">
        <v>1.05</v>
      </c>
      <c r="F37">
        <v>1.1</v>
      </c>
      <c r="G37">
        <f t="shared" si="0"/>
        <v>1.0750000000000002</v>
      </c>
      <c r="H37">
        <v>4</v>
      </c>
      <c r="I37" t="s">
        <v>147</v>
      </c>
      <c r="K37">
        <v>-2.05</v>
      </c>
      <c r="L37" s="16">
        <v>94.49598412865278</v>
      </c>
      <c r="N37">
        <v>1.0750000000000002</v>
      </c>
      <c r="O37">
        <v>4.5</v>
      </c>
    </row>
    <row r="38" spans="5:15" ht="15">
      <c r="E38">
        <v>1.1</v>
      </c>
      <c r="F38">
        <v>1.15</v>
      </c>
      <c r="G38">
        <f t="shared" si="0"/>
        <v>1.125</v>
      </c>
      <c r="H38">
        <v>3.9</v>
      </c>
      <c r="I38" t="s">
        <v>147</v>
      </c>
      <c r="K38">
        <v>-1.975</v>
      </c>
      <c r="L38" s="16">
        <v>96.52536450036106</v>
      </c>
      <c r="N38">
        <v>1.125</v>
      </c>
      <c r="O38">
        <v>4.8</v>
      </c>
    </row>
    <row r="39" spans="5:15" ht="15">
      <c r="E39">
        <v>1.15</v>
      </c>
      <c r="F39">
        <v>1.2</v>
      </c>
      <c r="G39">
        <f t="shared" si="0"/>
        <v>1.1749999999999998</v>
      </c>
      <c r="H39">
        <v>4.2</v>
      </c>
      <c r="I39" t="s">
        <v>147</v>
      </c>
      <c r="K39">
        <v>-1.925</v>
      </c>
      <c r="L39" s="16">
        <v>106.7046071260363</v>
      </c>
      <c r="N39">
        <v>1.1749999999999998</v>
      </c>
      <c r="O39">
        <v>4.6</v>
      </c>
    </row>
    <row r="40" spans="5:15" ht="15">
      <c r="E40">
        <v>1.2</v>
      </c>
      <c r="F40">
        <v>1.25</v>
      </c>
      <c r="G40">
        <f t="shared" si="0"/>
        <v>1.225</v>
      </c>
      <c r="H40">
        <v>3.9</v>
      </c>
      <c r="I40" t="s">
        <v>147</v>
      </c>
      <c r="K40">
        <v>-1.85</v>
      </c>
      <c r="L40" s="16">
        <v>102.95149584664416</v>
      </c>
      <c r="N40">
        <v>1.225</v>
      </c>
      <c r="O40">
        <v>5.2</v>
      </c>
    </row>
    <row r="41" spans="5:15" ht="15">
      <c r="E41">
        <v>1.25</v>
      </c>
      <c r="F41">
        <v>1.3</v>
      </c>
      <c r="G41">
        <f t="shared" si="0"/>
        <v>1.275</v>
      </c>
      <c r="H41">
        <v>4</v>
      </c>
      <c r="I41" t="s">
        <v>147</v>
      </c>
      <c r="J41" t="s">
        <v>162</v>
      </c>
      <c r="K41">
        <v>-1.75</v>
      </c>
      <c r="L41" s="16">
        <v>111.61615837552364</v>
      </c>
      <c r="N41">
        <v>1.275</v>
      </c>
      <c r="O41">
        <v>5.5</v>
      </c>
    </row>
    <row r="42" spans="5:15" ht="15">
      <c r="E42">
        <v>1.3</v>
      </c>
      <c r="F42">
        <v>1.35</v>
      </c>
      <c r="G42">
        <f t="shared" si="0"/>
        <v>1.3250000000000002</v>
      </c>
      <c r="H42">
        <v>4.2</v>
      </c>
      <c r="I42" t="s">
        <v>147</v>
      </c>
      <c r="K42">
        <v>-1.7</v>
      </c>
      <c r="L42" s="16">
        <v>120.71619782000711</v>
      </c>
      <c r="M42" t="s">
        <v>174</v>
      </c>
      <c r="N42">
        <v>1.3250000000000002</v>
      </c>
      <c r="O42">
        <v>5.8</v>
      </c>
    </row>
    <row r="43" spans="5:15" ht="15">
      <c r="E43">
        <v>1.35</v>
      </c>
      <c r="F43">
        <v>1.4</v>
      </c>
      <c r="G43">
        <f t="shared" si="0"/>
        <v>1.375</v>
      </c>
      <c r="H43">
        <v>5.5</v>
      </c>
      <c r="I43" t="s">
        <v>147</v>
      </c>
      <c r="K43">
        <v>-1.7</v>
      </c>
      <c r="L43" s="16">
        <v>158.7878057597546</v>
      </c>
      <c r="M43" t="s">
        <v>174</v>
      </c>
      <c r="N43">
        <v>1.37</v>
      </c>
      <c r="O43">
        <v>7.3</v>
      </c>
    </row>
    <row r="44" spans="5:15" ht="15">
      <c r="E44">
        <v>1.4</v>
      </c>
      <c r="F44">
        <v>1.45</v>
      </c>
      <c r="G44">
        <f t="shared" si="0"/>
        <v>1.4249999999999998</v>
      </c>
      <c r="H44">
        <v>5.7</v>
      </c>
      <c r="I44" t="s">
        <v>147</v>
      </c>
      <c r="K44">
        <v>-1.7</v>
      </c>
      <c r="L44" s="16">
        <v>164.67522573332607</v>
      </c>
      <c r="M44" t="s">
        <v>174</v>
      </c>
      <c r="N44">
        <v>1.4</v>
      </c>
      <c r="O44">
        <v>10.4</v>
      </c>
    </row>
    <row r="45" spans="5:13" ht="15">
      <c r="E45">
        <v>1.45</v>
      </c>
      <c r="F45">
        <v>1.52</v>
      </c>
      <c r="G45">
        <f>0.5*(E45+F45)</f>
        <v>1.4849999999999999</v>
      </c>
      <c r="H45">
        <v>10.5</v>
      </c>
      <c r="I45" t="s">
        <v>147</v>
      </c>
      <c r="J45" t="s">
        <v>159</v>
      </c>
      <c r="K45">
        <v>-1.7</v>
      </c>
      <c r="L45" s="16">
        <v>308.4466403128025</v>
      </c>
      <c r="M45" t="s">
        <v>174</v>
      </c>
    </row>
    <row r="49" spans="5:15" ht="15.75">
      <c r="E49" s="9" t="s">
        <v>100</v>
      </c>
      <c r="F49" s="10" t="s">
        <v>163</v>
      </c>
      <c r="G49" s="8"/>
      <c r="H49" s="10" t="s">
        <v>23</v>
      </c>
      <c r="I49" s="10"/>
      <c r="J49" s="10"/>
      <c r="K49" s="10"/>
      <c r="L49" s="10"/>
      <c r="M49" s="10"/>
      <c r="N49" s="10"/>
      <c r="O49" s="10"/>
    </row>
    <row r="50" spans="5:15" ht="15.75">
      <c r="E50" s="11" t="s">
        <v>105</v>
      </c>
      <c r="F50" s="11" t="s">
        <v>106</v>
      </c>
      <c r="G50" s="11" t="s">
        <v>107</v>
      </c>
      <c r="H50" s="11" t="s">
        <v>19</v>
      </c>
      <c r="I50" s="11" t="s">
        <v>20</v>
      </c>
      <c r="J50" s="11" t="s">
        <v>21</v>
      </c>
      <c r="K50" s="11"/>
      <c r="L50" s="11"/>
      <c r="M50" s="11"/>
      <c r="N50" s="11" t="s">
        <v>22</v>
      </c>
      <c r="O50" s="11" t="s">
        <v>104</v>
      </c>
    </row>
    <row r="51" spans="5:15" ht="15.75">
      <c r="E51" s="12">
        <v>0.01</v>
      </c>
      <c r="F51" s="12">
        <v>0.07</v>
      </c>
      <c r="G51" s="10">
        <f aca="true" t="shared" si="1" ref="G51:G60">E51+(F51-E51)/2</f>
        <v>0.04</v>
      </c>
      <c r="H51" s="10">
        <v>261</v>
      </c>
      <c r="I51" s="10">
        <v>24</v>
      </c>
      <c r="J51" s="10"/>
      <c r="K51" s="10"/>
      <c r="L51" s="10"/>
      <c r="M51" s="10"/>
      <c r="N51" s="13">
        <f aca="true" t="shared" si="2" ref="N51:N58">1000*(I51/(1+0.0008*J51))/(I51/(1+0.0008*J51)+H51/(0.917))</f>
        <v>77.76458616010855</v>
      </c>
      <c r="O51" s="10"/>
    </row>
    <row r="52" spans="5:15" ht="15.75">
      <c r="E52" s="12">
        <v>0.24</v>
      </c>
      <c r="F52" s="12">
        <v>0.3</v>
      </c>
      <c r="G52" s="10">
        <f t="shared" si="1"/>
        <v>0.27</v>
      </c>
      <c r="H52" s="10">
        <v>276</v>
      </c>
      <c r="I52" s="10">
        <v>14</v>
      </c>
      <c r="J52" s="10"/>
      <c r="K52" s="10"/>
      <c r="L52" s="10"/>
      <c r="M52" s="10"/>
      <c r="N52" s="13">
        <f t="shared" si="2"/>
        <v>44.44706028985106</v>
      </c>
      <c r="O52" s="14"/>
    </row>
    <row r="53" spans="5:15" ht="15.75">
      <c r="E53" s="12">
        <v>0.4</v>
      </c>
      <c r="F53" s="12">
        <v>0.46</v>
      </c>
      <c r="G53" s="10">
        <f t="shared" si="1"/>
        <v>0.43000000000000005</v>
      </c>
      <c r="H53" s="10">
        <v>285</v>
      </c>
      <c r="I53" s="10">
        <v>19</v>
      </c>
      <c r="J53" s="10"/>
      <c r="K53" s="10"/>
      <c r="L53" s="10"/>
      <c r="M53" s="10"/>
      <c r="N53" s="13">
        <f t="shared" si="2"/>
        <v>57.611358924420436</v>
      </c>
      <c r="O53" s="10"/>
    </row>
    <row r="54" spans="5:15" ht="15.75">
      <c r="E54" s="12">
        <v>0.7</v>
      </c>
      <c r="F54" s="12">
        <v>0.76</v>
      </c>
      <c r="G54" s="10">
        <f t="shared" si="1"/>
        <v>0.73</v>
      </c>
      <c r="H54" s="10">
        <v>280</v>
      </c>
      <c r="I54" s="10">
        <v>31</v>
      </c>
      <c r="J54" s="10"/>
      <c r="K54" s="10"/>
      <c r="L54" s="10"/>
      <c r="M54" s="10"/>
      <c r="N54" s="13">
        <f t="shared" si="2"/>
        <v>92.16767663012642</v>
      </c>
      <c r="O54" s="10"/>
    </row>
    <row r="55" spans="5:15" ht="15.75">
      <c r="E55" s="12">
        <v>0.9</v>
      </c>
      <c r="F55" s="12">
        <v>0.96</v>
      </c>
      <c r="G55" s="10">
        <f t="shared" si="1"/>
        <v>0.9299999999999999</v>
      </c>
      <c r="H55" s="10">
        <v>296</v>
      </c>
      <c r="I55" s="10">
        <v>30</v>
      </c>
      <c r="J55" s="10"/>
      <c r="K55" s="10"/>
      <c r="L55" s="10"/>
      <c r="M55" s="10"/>
      <c r="N55" s="13">
        <f t="shared" si="2"/>
        <v>85.0360112515842</v>
      </c>
      <c r="O55" s="10"/>
    </row>
    <row r="56" spans="5:15" ht="15.75">
      <c r="E56" s="12">
        <v>1.1</v>
      </c>
      <c r="F56" s="12">
        <v>1.16</v>
      </c>
      <c r="G56" s="10">
        <f t="shared" si="1"/>
        <v>1.13</v>
      </c>
      <c r="H56" s="10">
        <v>262</v>
      </c>
      <c r="I56" s="10">
        <v>25</v>
      </c>
      <c r="J56" s="10"/>
      <c r="K56" s="10"/>
      <c r="L56" s="10"/>
      <c r="M56" s="10"/>
      <c r="N56" s="13">
        <f t="shared" si="2"/>
        <v>80.45977011494253</v>
      </c>
      <c r="O56" s="10"/>
    </row>
    <row r="57" spans="5:15" ht="15.75">
      <c r="E57" s="12">
        <v>1.2</v>
      </c>
      <c r="F57" s="12">
        <v>1.26</v>
      </c>
      <c r="G57" s="10">
        <f>E57+(F57-E57)/2</f>
        <v>1.23</v>
      </c>
      <c r="H57" s="10">
        <v>289</v>
      </c>
      <c r="I57" s="10">
        <v>24</v>
      </c>
      <c r="J57" s="10"/>
      <c r="K57" s="10"/>
      <c r="L57" s="10"/>
      <c r="M57" s="10"/>
      <c r="N57" s="13">
        <f t="shared" si="2"/>
        <v>70.76345303014713</v>
      </c>
      <c r="O57" s="10"/>
    </row>
    <row r="58" spans="5:15" ht="15.75">
      <c r="E58" s="12">
        <v>1.27</v>
      </c>
      <c r="F58" s="12">
        <v>1.33</v>
      </c>
      <c r="G58" s="10">
        <f t="shared" si="1"/>
        <v>1.3</v>
      </c>
      <c r="H58" s="10">
        <v>280</v>
      </c>
      <c r="I58" s="10">
        <v>27</v>
      </c>
      <c r="J58" s="10"/>
      <c r="K58" s="10"/>
      <c r="L58" s="10"/>
      <c r="M58" s="10"/>
      <c r="N58" s="13">
        <f t="shared" si="2"/>
        <v>81.24124308059812</v>
      </c>
      <c r="O58" s="10"/>
    </row>
    <row r="59" spans="5:15" ht="15.75">
      <c r="E59" s="10">
        <v>1.34</v>
      </c>
      <c r="F59" s="10">
        <v>1.4</v>
      </c>
      <c r="G59" s="10">
        <f t="shared" si="1"/>
        <v>1.37</v>
      </c>
      <c r="H59" s="10"/>
      <c r="I59" s="10"/>
      <c r="J59" s="10"/>
      <c r="K59" s="10"/>
      <c r="L59" s="10"/>
      <c r="M59" s="10"/>
      <c r="N59" s="13"/>
      <c r="O59" s="10" t="s">
        <v>173</v>
      </c>
    </row>
    <row r="60" spans="5:15" ht="15.75">
      <c r="E60" s="10">
        <v>1.4</v>
      </c>
      <c r="F60" s="10">
        <v>1.48</v>
      </c>
      <c r="G60" s="10">
        <f t="shared" si="1"/>
        <v>1.44</v>
      </c>
      <c r="H60" s="10">
        <v>309</v>
      </c>
      <c r="I60" s="10">
        <v>42</v>
      </c>
      <c r="J60" s="10"/>
      <c r="K60" s="10"/>
      <c r="L60" s="10"/>
      <c r="M60" s="10"/>
      <c r="N60" s="13">
        <f>1000*(I60/(1+0.0008*J60))/(I60/(1+0.0008*J60)+H60/(0.917))</f>
        <v>110.82718969595469</v>
      </c>
      <c r="O60" s="10"/>
    </row>
    <row r="62" spans="5:13" ht="15.75">
      <c r="E62" s="17" t="s">
        <v>168</v>
      </c>
      <c r="F62" s="17" t="s">
        <v>169</v>
      </c>
      <c r="G62" s="17" t="s">
        <v>170</v>
      </c>
      <c r="H62" s="17" t="s">
        <v>167</v>
      </c>
      <c r="I62" s="17" t="s">
        <v>171</v>
      </c>
      <c r="J62" s="17" t="s">
        <v>172</v>
      </c>
      <c r="K62" s="17"/>
      <c r="L62" s="17"/>
      <c r="M62" s="17"/>
    </row>
    <row r="63" spans="5:10" ht="15">
      <c r="E63">
        <v>0.01</v>
      </c>
      <c r="F63">
        <v>678</v>
      </c>
      <c r="G63">
        <v>14.159</v>
      </c>
      <c r="H63">
        <v>8.235</v>
      </c>
      <c r="I63">
        <v>754.162</v>
      </c>
      <c r="J63">
        <v>0.899</v>
      </c>
    </row>
    <row r="64" spans="5:10" ht="15">
      <c r="E64">
        <v>0.24</v>
      </c>
      <c r="F64">
        <v>723</v>
      </c>
      <c r="G64">
        <v>14.776</v>
      </c>
      <c r="H64">
        <v>8.195</v>
      </c>
      <c r="I64">
        <v>779.439</v>
      </c>
      <c r="J64">
        <v>0.928</v>
      </c>
    </row>
    <row r="65" spans="5:10" ht="15">
      <c r="E65">
        <v>0.4</v>
      </c>
      <c r="F65">
        <v>676</v>
      </c>
      <c r="G65">
        <v>13.848</v>
      </c>
      <c r="H65">
        <v>8.199</v>
      </c>
      <c r="I65">
        <v>731.075</v>
      </c>
      <c r="J65">
        <v>0.925</v>
      </c>
    </row>
    <row r="66" spans="5:10" ht="15">
      <c r="E66">
        <v>0.7</v>
      </c>
      <c r="F66">
        <v>693</v>
      </c>
      <c r="G66">
        <v>14.222</v>
      </c>
      <c r="H66">
        <v>8.199</v>
      </c>
      <c r="I66">
        <v>750.84</v>
      </c>
      <c r="J66">
        <v>0.923</v>
      </c>
    </row>
    <row r="67" spans="5:10" ht="15">
      <c r="E67">
        <v>0.9</v>
      </c>
      <c r="F67">
        <v>685</v>
      </c>
      <c r="G67">
        <v>14.02</v>
      </c>
      <c r="H67">
        <v>8.212</v>
      </c>
      <c r="I67">
        <v>742.557</v>
      </c>
      <c r="J67">
        <v>0.922</v>
      </c>
    </row>
    <row r="68" spans="5:10" ht="15">
      <c r="E68">
        <v>1.205</v>
      </c>
      <c r="F68">
        <v>650</v>
      </c>
      <c r="G68">
        <v>13.349</v>
      </c>
      <c r="H68">
        <v>8.192</v>
      </c>
      <c r="I68">
        <v>703.606</v>
      </c>
      <c r="J68">
        <v>0.924</v>
      </c>
    </row>
    <row r="69" spans="5:10" ht="15">
      <c r="E69">
        <v>1.34</v>
      </c>
      <c r="F69">
        <v>661</v>
      </c>
      <c r="G69">
        <v>13.47</v>
      </c>
      <c r="H69">
        <v>8.196</v>
      </c>
      <c r="I69">
        <v>710.562</v>
      </c>
      <c r="J69">
        <v>0.93</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Mette</cp:lastModifiedBy>
  <dcterms:created xsi:type="dcterms:W3CDTF">2011-04-03T18:22:29Z</dcterms:created>
  <dcterms:modified xsi:type="dcterms:W3CDTF">2011-07-20T23:11:47Z</dcterms:modified>
  <cp:category/>
  <cp:version/>
  <cp:contentType/>
  <cp:contentStatus/>
</cp:coreProperties>
</file>